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19-2/Population_Society(SOCI312)/Lectures/07-Mortality/Examples_rates/Standardization/"/>
    </mc:Choice>
  </mc:AlternateContent>
  <xr:revisionPtr revIDLastSave="0" documentId="13_ncr:1_{52A6AD8D-E2F7-D649-BA26-4FB2FEEC6B02}" xr6:coauthVersionLast="36" xr6:coauthVersionMax="36" xr10:uidLastSave="{00000000-0000-0000-0000-000000000000}"/>
  <bookViews>
    <workbookView xWindow="0" yWindow="460" windowWidth="28800" windowHeight="16680" xr2:uid="{00000000-000D-0000-FFFF-FFFF00000000}"/>
  </bookViews>
  <sheets>
    <sheet name="CDR_Standardization" sheetId="3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" i="3" l="1"/>
  <c r="P6" i="3"/>
  <c r="O7" i="3"/>
  <c r="P7" i="3"/>
  <c r="O8" i="3"/>
  <c r="P8" i="3"/>
  <c r="O9" i="3"/>
  <c r="P9" i="3"/>
  <c r="O10" i="3"/>
  <c r="P10" i="3"/>
  <c r="O11" i="3"/>
  <c r="P11" i="3"/>
  <c r="O12" i="3"/>
  <c r="P12" i="3"/>
  <c r="O13" i="3"/>
  <c r="P13" i="3"/>
  <c r="O14" i="3"/>
  <c r="P14" i="3"/>
  <c r="O15" i="3"/>
  <c r="P15" i="3"/>
  <c r="O16" i="3"/>
  <c r="P16" i="3"/>
  <c r="O17" i="3"/>
  <c r="P17" i="3"/>
  <c r="O18" i="3"/>
  <c r="P18" i="3"/>
  <c r="O19" i="3"/>
  <c r="P19" i="3"/>
  <c r="O20" i="3"/>
  <c r="P20" i="3"/>
  <c r="O21" i="3"/>
  <c r="P21" i="3"/>
  <c r="O22" i="3"/>
  <c r="P22" i="3"/>
  <c r="O23" i="3"/>
  <c r="P23" i="3"/>
  <c r="O24" i="3"/>
  <c r="P24" i="3"/>
  <c r="O25" i="3"/>
  <c r="P25" i="3"/>
  <c r="O26" i="3"/>
  <c r="P26" i="3"/>
  <c r="P5" i="3"/>
  <c r="O5" i="3"/>
  <c r="W39" i="3" l="1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5" i="3"/>
  <c r="P27" i="3"/>
  <c r="O27" i="3"/>
  <c r="U6" i="3" l="1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5" i="3"/>
  <c r="Z27" i="3"/>
  <c r="AA6" i="3"/>
  <c r="W6" i="3" s="1"/>
  <c r="AA7" i="3"/>
  <c r="W7" i="3" s="1"/>
  <c r="AA8" i="3"/>
  <c r="W8" i="3" s="1"/>
  <c r="AA9" i="3"/>
  <c r="W9" i="3" s="1"/>
  <c r="AA10" i="3"/>
  <c r="W10" i="3" s="1"/>
  <c r="AA11" i="3"/>
  <c r="W11" i="3" s="1"/>
  <c r="AA12" i="3"/>
  <c r="W12" i="3" s="1"/>
  <c r="AA13" i="3"/>
  <c r="W13" i="3" s="1"/>
  <c r="AA14" i="3"/>
  <c r="W14" i="3" s="1"/>
  <c r="AA15" i="3"/>
  <c r="W15" i="3" s="1"/>
  <c r="AA16" i="3"/>
  <c r="W16" i="3" s="1"/>
  <c r="AA17" i="3"/>
  <c r="W17" i="3" s="1"/>
  <c r="AA18" i="3"/>
  <c r="W18" i="3" s="1"/>
  <c r="AA19" i="3"/>
  <c r="W19" i="3" s="1"/>
  <c r="AA20" i="3"/>
  <c r="W20" i="3" s="1"/>
  <c r="AA21" i="3"/>
  <c r="W21" i="3" s="1"/>
  <c r="AA22" i="3"/>
  <c r="W22" i="3" s="1"/>
  <c r="AA23" i="3"/>
  <c r="W23" i="3" s="1"/>
  <c r="AA24" i="3"/>
  <c r="W24" i="3" s="1"/>
  <c r="AA25" i="3"/>
  <c r="W25" i="3" s="1"/>
  <c r="AA26" i="3"/>
  <c r="W26" i="3" s="1"/>
  <c r="AA5" i="3"/>
  <c r="L27" i="3"/>
  <c r="I6" i="3"/>
  <c r="K6" i="3" s="1"/>
  <c r="I7" i="3"/>
  <c r="I8" i="3"/>
  <c r="K8" i="3" s="1"/>
  <c r="I9" i="3"/>
  <c r="K9" i="3" s="1"/>
  <c r="I10" i="3"/>
  <c r="K10" i="3" s="1"/>
  <c r="I11" i="3"/>
  <c r="I12" i="3"/>
  <c r="K12" i="3" s="1"/>
  <c r="I13" i="3"/>
  <c r="K13" i="3" s="1"/>
  <c r="I14" i="3"/>
  <c r="K14" i="3" s="1"/>
  <c r="I15" i="3"/>
  <c r="I16" i="3"/>
  <c r="K16" i="3" s="1"/>
  <c r="I17" i="3"/>
  <c r="K17" i="3" s="1"/>
  <c r="I18" i="3"/>
  <c r="K18" i="3" s="1"/>
  <c r="I19" i="3"/>
  <c r="I20" i="3"/>
  <c r="K20" i="3" s="1"/>
  <c r="I21" i="3"/>
  <c r="K21" i="3" s="1"/>
  <c r="I22" i="3"/>
  <c r="K22" i="3" s="1"/>
  <c r="I23" i="3"/>
  <c r="I24" i="3"/>
  <c r="K24" i="3" s="1"/>
  <c r="I25" i="3"/>
  <c r="K25" i="3" s="1"/>
  <c r="I26" i="3"/>
  <c r="K26" i="3" s="1"/>
  <c r="I5" i="3"/>
  <c r="J27" i="3"/>
  <c r="K23" i="3"/>
  <c r="K19" i="3"/>
  <c r="K15" i="3"/>
  <c r="K11" i="3"/>
  <c r="K7" i="3"/>
  <c r="K5" i="3"/>
  <c r="C6" i="3"/>
  <c r="Z6" i="3" s="1"/>
  <c r="AB6" i="3" s="1"/>
  <c r="C7" i="3"/>
  <c r="Z7" i="3" s="1"/>
  <c r="C8" i="3"/>
  <c r="E8" i="3" s="1"/>
  <c r="C9" i="3"/>
  <c r="Z9" i="3" s="1"/>
  <c r="C10" i="3"/>
  <c r="Z10" i="3" s="1"/>
  <c r="AB10" i="3" s="1"/>
  <c r="C11" i="3"/>
  <c r="E11" i="3" s="1"/>
  <c r="C12" i="3"/>
  <c r="E12" i="3" s="1"/>
  <c r="C13" i="3"/>
  <c r="Z13" i="3" s="1"/>
  <c r="C14" i="3"/>
  <c r="Z14" i="3" s="1"/>
  <c r="AB14" i="3" s="1"/>
  <c r="C15" i="3"/>
  <c r="Z15" i="3" s="1"/>
  <c r="C16" i="3"/>
  <c r="E16" i="3" s="1"/>
  <c r="C17" i="3"/>
  <c r="Z17" i="3" s="1"/>
  <c r="C18" i="3"/>
  <c r="Z18" i="3" s="1"/>
  <c r="AB18" i="3" s="1"/>
  <c r="C19" i="3"/>
  <c r="E19" i="3" s="1"/>
  <c r="C20" i="3"/>
  <c r="E20" i="3" s="1"/>
  <c r="C21" i="3"/>
  <c r="Z21" i="3" s="1"/>
  <c r="C22" i="3"/>
  <c r="Z22" i="3" s="1"/>
  <c r="AB22" i="3" s="1"/>
  <c r="C23" i="3"/>
  <c r="Z23" i="3" s="1"/>
  <c r="C24" i="3"/>
  <c r="E24" i="3" s="1"/>
  <c r="C25" i="3"/>
  <c r="Z25" i="3" s="1"/>
  <c r="C26" i="3"/>
  <c r="Z26" i="3" s="1"/>
  <c r="AB26" i="3" s="1"/>
  <c r="C5" i="3"/>
  <c r="Z5" i="3" s="1"/>
  <c r="D27" i="3"/>
  <c r="AB25" i="3" l="1"/>
  <c r="AB21" i="3"/>
  <c r="AB17" i="3"/>
  <c r="AB13" i="3"/>
  <c r="AB9" i="3"/>
  <c r="W5" i="3"/>
  <c r="W27" i="3" s="1"/>
  <c r="W29" i="3" s="1"/>
  <c r="V27" i="3"/>
  <c r="AB23" i="3"/>
  <c r="AB15" i="3"/>
  <c r="AB7" i="3"/>
  <c r="AB5" i="3"/>
  <c r="E7" i="3"/>
  <c r="E6" i="3"/>
  <c r="Z11" i="3"/>
  <c r="AB11" i="3" s="1"/>
  <c r="E23" i="3"/>
  <c r="E15" i="3"/>
  <c r="Z19" i="3"/>
  <c r="AB19" i="3" s="1"/>
  <c r="E22" i="3"/>
  <c r="E14" i="3"/>
  <c r="Z24" i="3"/>
  <c r="AB24" i="3" s="1"/>
  <c r="Z16" i="3"/>
  <c r="AB16" i="3" s="1"/>
  <c r="Z8" i="3"/>
  <c r="AB8" i="3" s="1"/>
  <c r="E5" i="3"/>
  <c r="E18" i="3"/>
  <c r="E10" i="3"/>
  <c r="Z20" i="3"/>
  <c r="AB20" i="3" s="1"/>
  <c r="Z12" i="3"/>
  <c r="AB12" i="3" s="1"/>
  <c r="E26" i="3"/>
  <c r="E25" i="3"/>
  <c r="E21" i="3"/>
  <c r="E17" i="3"/>
  <c r="E13" i="3"/>
  <c r="E9" i="3"/>
  <c r="K27" i="3"/>
  <c r="L29" i="3" s="1"/>
  <c r="W36" i="3" s="1"/>
  <c r="AB27" i="3" l="1"/>
  <c r="E27" i="3"/>
  <c r="F29" i="3" s="1"/>
  <c r="W32" i="3" s="1"/>
  <c r="F27" i="3"/>
  <c r="AB29" i="3" l="1"/>
</calcChain>
</file>

<file path=xl/sharedStrings.xml><?xml version="1.0" encoding="utf-8"?>
<sst xmlns="http://schemas.openxmlformats.org/spreadsheetml/2006/main" count="166" uniqueCount="49">
  <si>
    <t>Total</t>
  </si>
  <si>
    <t>Deaths</t>
  </si>
  <si>
    <t>Age group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</si>
  <si>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</si>
  <si>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</si>
  <si>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</si>
  <si>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</si>
  <si>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</si>
  <si>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</si>
  <si>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</si>
  <si>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</si>
  <si>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</si>
  <si>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</si>
  <si>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</si>
  <si>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</si>
  <si>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</si>
  <si>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</si>
  <si>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</si>
  <si>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1-4</t>
  </si>
  <si>
    <t>Population</t>
  </si>
  <si>
    <t>Standardization</t>
  </si>
  <si>
    <t>CDR per 1,000</t>
  </si>
  <si>
    <t>(standard population)</t>
  </si>
  <si>
    <t>(observed rates)</t>
  </si>
  <si>
    <t>(standardized deaths)</t>
  </si>
  <si>
    <t>Ratio</t>
  </si>
  <si>
    <t>Crude death rate (CDR) per 1,000</t>
  </si>
  <si>
    <t>Reference</t>
  </si>
  <si>
    <t>0-1</t>
  </si>
  <si>
    <t>80-84</t>
  </si>
  <si>
    <t>85-89</t>
  </si>
  <si>
    <t>90-94</t>
  </si>
  <si>
    <t>95-99</t>
  </si>
  <si>
    <t>100+</t>
  </si>
  <si>
    <t>Prop. population</t>
  </si>
  <si>
    <t>United States</t>
  </si>
  <si>
    <t>death rate (ASDR)</t>
  </si>
  <si>
    <t>Age-specific</t>
  </si>
  <si>
    <t>Venezuela</t>
  </si>
  <si>
    <t>United States, original</t>
  </si>
  <si>
    <t>Venezuela, original</t>
  </si>
  <si>
    <t>Venezuela, standardized</t>
  </si>
  <si>
    <t>(standard prop. population)</t>
  </si>
  <si>
    <t>U.S. prop. population</t>
  </si>
  <si>
    <t>(%)</t>
  </si>
  <si>
    <t>Venezuela's rates times</t>
  </si>
  <si>
    <t>Another way to standardize death rates</t>
  </si>
  <si>
    <t>United States / Venezuela</t>
  </si>
  <si>
    <t>Application of formula 7.4 (Poston, Bouvier 2017, p.171)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</si>
</sst>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0.0000"/>
  </numFmts>
  <fonts count="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2" xfId="0" applyFont="1" applyBorder="1" applyAlignment="1">
      <alignment horizontal="right"/>
    </xf>
    <xf numFmtId="0" fontId="0" fillId="0" borderId="3" xfId="0" applyBorder="1"/>
    <xf numFmtId="0" fontId="2" fillId="0" borderId="0" xfId="0" applyFont="1" applyBorder="1" applyAlignment="1">
      <alignment horizontal="right"/>
    </xf>
    <xf numFmtId="0" fontId="0" fillId="0" borderId="0" xfId="0" applyBorder="1"/>
    <xf numFmtId="0" fontId="0" fillId="0" borderId="5" xfId="0" applyBorder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3" fontId="0" fillId="0" borderId="0" xfId="0" applyNumberFormat="1"/>
    <xf numFmtId="165" fontId="0" fillId="0" borderId="0" xfId="0" applyNumberFormat="1" applyBorder="1" applyAlignment="1">
      <alignment horizontal="center"/>
    </xf>
    <xf numFmtId="0" fontId="2" fillId="0" borderId="12" xfId="0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9" xfId="0" applyBorder="1"/>
    <xf numFmtId="0" fontId="2" fillId="0" borderId="15" xfId="0" applyFont="1" applyBorder="1" applyAlignment="1">
      <alignment horizontal="center"/>
    </xf>
    <xf numFmtId="0" fontId="0" fillId="0" borderId="16" xfId="0" quotePrefix="1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3" fontId="0" fillId="0" borderId="0" xfId="0" quotePrefix="1" applyNumberForma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3" fontId="0" fillId="0" borderId="9" xfId="0" quotePrefix="1" applyNumberFormat="1" applyBorder="1" applyAlignment="1">
      <alignment horizontal="right"/>
    </xf>
    <xf numFmtId="166" fontId="0" fillId="0" borderId="9" xfId="0" applyNumberFormat="1" applyBorder="1" applyAlignment="1">
      <alignment horizontal="right"/>
    </xf>
    <xf numFmtId="3" fontId="0" fillId="0" borderId="9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166" fontId="2" fillId="0" borderId="11" xfId="0" applyNumberFormat="1" applyFont="1" applyBorder="1" applyAlignment="1">
      <alignment horizontal="right"/>
    </xf>
    <xf numFmtId="165" fontId="2" fillId="0" borderId="11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2" fontId="3" fillId="0" borderId="0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0" fillId="0" borderId="0" xfId="0" quotePrefix="1" applyNumberFormat="1" applyBorder="1" applyAlignment="1">
      <alignment horizontal="right"/>
    </xf>
    <xf numFmtId="2" fontId="3" fillId="0" borderId="0" xfId="0" quotePrefix="1" applyNumberFormat="1" applyFont="1" applyBorder="1" applyAlignment="1">
      <alignment horizontal="right"/>
    </xf>
    <xf numFmtId="2" fontId="3" fillId="0" borderId="9" xfId="0" quotePrefix="1" applyNumberFormat="1" applyFont="1" applyBorder="1" applyAlignment="1">
      <alignment horizontal="right"/>
    </xf>
    <xf numFmtId="2" fontId="3" fillId="0" borderId="11" xfId="0" quotePrefix="1" applyNumberFormat="1" applyFont="1" applyBorder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2" fillId="0" borderId="11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1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4.6153846153846101E-2"/>
          <c:w val="0.86226415094339603"/>
          <c:h val="0.7624361796274025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CDR_Standardization!$F$5:$F$26</c:f>
              <c:numCache>
                <c:formatCode>#,##0.00000</c:formatCode>
                <c:ptCount val="22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8.9999999999999998E-4</c:v>
                </c:pt>
                <c:pt idx="7">
                  <c:v>1.06E-3</c:v>
                </c:pt>
                <c:pt idx="8">
                  <c:v>1.5299999999999999E-3</c:v>
                </c:pt>
                <c:pt idx="9">
                  <c:v>2.31E-3</c:v>
                </c:pt>
                <c:pt idx="10">
                  <c:v>3.4099999999999998E-3</c:v>
                </c:pt>
                <c:pt idx="11">
                  <c:v>4.9300000000000004E-3</c:v>
                </c:pt>
                <c:pt idx="12">
                  <c:v>7.4200000000000004E-3</c:v>
                </c:pt>
                <c:pt idx="13">
                  <c:v>1.15E-2</c:v>
                </c:pt>
                <c:pt idx="14">
                  <c:v>1.78E-2</c:v>
                </c:pt>
                <c:pt idx="15">
                  <c:v>2.7709999999999999E-2</c:v>
                </c:pt>
                <c:pt idx="16">
                  <c:v>4.3499999999999997E-2</c:v>
                </c:pt>
                <c:pt idx="17">
                  <c:v>6.9580000000000003E-2</c:v>
                </c:pt>
                <c:pt idx="18">
                  <c:v>0.11056000000000001</c:v>
                </c:pt>
                <c:pt idx="19">
                  <c:v>0.17477000000000001</c:v>
                </c:pt>
                <c:pt idx="20">
                  <c:v>0.27655999999999997</c:v>
                </c:pt>
                <c:pt idx="21">
                  <c:v>0.43891999999999998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1-804C-9473-B599A716FBD2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CDR_Standardization!$L$5:$L$26</c:f>
              <c:numCache>
                <c:formatCode>#,##0.00000</c:formatCode>
                <c:ptCount val="22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  <c:pt idx="7">
                  <c:v>2.0300000000000001E-3</c:v>
                </c:pt>
                <c:pt idx="8">
                  <c:v>2.15E-3</c:v>
                </c:pt>
                <c:pt idx="9">
                  <c:v>2.8900000000000002E-3</c:v>
                </c:pt>
                <c:pt idx="10">
                  <c:v>4.1099999999999999E-3</c:v>
                </c:pt>
                <c:pt idx="11">
                  <c:v>5.6800000000000002E-3</c:v>
                </c:pt>
                <c:pt idx="12">
                  <c:v>7.7499999999999999E-3</c:v>
                </c:pt>
                <c:pt idx="13">
                  <c:v>1.1730000000000001E-2</c:v>
                </c:pt>
                <c:pt idx="14">
                  <c:v>1.8769999999999998E-2</c:v>
                </c:pt>
                <c:pt idx="15">
                  <c:v>2.8379999999999999E-2</c:v>
                </c:pt>
                <c:pt idx="16">
                  <c:v>4.2700000000000002E-2</c:v>
                </c:pt>
                <c:pt idx="17">
                  <c:v>7.5310000000000002E-2</c:v>
                </c:pt>
                <c:pt idx="18">
                  <c:v>0.12769</c:v>
                </c:pt>
                <c:pt idx="19">
                  <c:v>0.2082</c:v>
                </c:pt>
                <c:pt idx="20">
                  <c:v>0.32575999999999999</c:v>
                </c:pt>
                <c:pt idx="21">
                  <c:v>0.48975000000000002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C1-804C-9473-B599A716F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7.4048432625167136E-3"/>
              <c:y val="0.2224845129229163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ajorUnit val="5.000000000000001E-2"/>
        <c:minorUnit val="1.0000000000000002E-2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413014410934486"/>
          <c:y val="8.2818534570786723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8353556869201"/>
          <c:y val="4.2622950819672101E-2"/>
          <c:w val="0.86747401255694101"/>
          <c:h val="0.76060642829482406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CDR_Standardization!$Q$4</c:f>
              <c:strCache>
                <c:ptCount val="1"/>
                <c:pt idx="0">
                  <c:v>United States / Venezuela</c:v>
                </c:pt>
              </c:strCache>
            </c:strRef>
          </c:tx>
          <c:spPr>
            <a:ln>
              <a:solidFill>
                <a:schemeClr val="tx1"/>
              </a:solidFill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CDR_Standardization!$Q$5:$Q$26</c:f>
              <c:numCache>
                <c:formatCode>0.00</c:formatCode>
                <c:ptCount val="22"/>
                <c:pt idx="0">
                  <c:v>0.63470319634703198</c:v>
                </c:pt>
                <c:pt idx="1">
                  <c:v>0.68500000000000005</c:v>
                </c:pt>
                <c:pt idx="2">
                  <c:v>0.65028901734104039</c:v>
                </c:pt>
                <c:pt idx="3">
                  <c:v>0.7028347996089932</c:v>
                </c:pt>
                <c:pt idx="4">
                  <c:v>0.71541501976284594</c:v>
                </c:pt>
                <c:pt idx="5">
                  <c:v>0.75891891891891883</c:v>
                </c:pt>
                <c:pt idx="6">
                  <c:v>0.79691211401425188</c:v>
                </c:pt>
                <c:pt idx="7">
                  <c:v>0.93526170798898078</c:v>
                </c:pt>
                <c:pt idx="8">
                  <c:v>1.0261627906976745</c:v>
                </c:pt>
                <c:pt idx="9">
                  <c:v>1.215873015873016</c:v>
                </c:pt>
                <c:pt idx="10">
                  <c:v>1.4699029126213594</c:v>
                </c:pt>
                <c:pt idx="11">
                  <c:v>1.5446224256292906</c:v>
                </c:pt>
                <c:pt idx="12">
                  <c:v>1.6618497109826589</c:v>
                </c:pt>
                <c:pt idx="13">
                  <c:v>1.741035856573705</c:v>
                </c:pt>
                <c:pt idx="14">
                  <c:v>1.8833333333333335</c:v>
                </c:pt>
                <c:pt idx="15">
                  <c:v>2.0882352941176476</c:v>
                </c:pt>
                <c:pt idx="16">
                  <c:v>2.5567010309278353</c:v>
                </c:pt>
                <c:pt idx="17">
                  <c:v>3.5283018867924527</c:v>
                </c:pt>
                <c:pt idx="18">
                  <c:v>4.458333333333333</c:v>
                </c:pt>
                <c:pt idx="19">
                  <c:v>6.4285714285714288</c:v>
                </c:pt>
                <c:pt idx="20">
                  <c:v>13</c:v>
                </c:pt>
                <c:pt idx="2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C9-1F44-985B-CFB987A869E8}"/>
            </c:ext>
          </c:extLst>
        </c:ser>
        <c:ser>
          <c:idx val="1"/>
          <c:order val="1"/>
          <c:tx>
            <c:strRef>
              <c:f>CDR_Standardization!$R$4</c:f>
              <c:strCache>
                <c:ptCount val="1"/>
                <c:pt idx="0">
                  <c:v>Reference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CDR_Standardization!$R$5:$R$26</c:f>
              <c:numCache>
                <c:formatCode>0.00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C9-1F44-985B-CFB987A86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4107880"/>
        <c:axId val="-2074244104"/>
      </c:lineChart>
      <c:catAx>
        <c:axId val="-212410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 group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-2074244104"/>
        <c:crossesAt val="0"/>
        <c:auto val="1"/>
        <c:lblAlgn val="ctr"/>
        <c:lblOffset val="100"/>
        <c:noMultiLvlLbl val="0"/>
      </c:catAx>
      <c:valAx>
        <c:axId val="-2074244104"/>
        <c:scaling>
          <c:orientation val="minMax"/>
          <c:max val="13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Ratio of proportional population</a:t>
                </a:r>
              </a:p>
            </c:rich>
          </c:tx>
          <c:layout>
            <c:manualLayout>
              <c:xMode val="edge"/>
              <c:yMode val="edge"/>
              <c:x val="1.2233098615976967E-2"/>
              <c:y val="0.1380067559530889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-2124107880"/>
        <c:crosses val="autoZero"/>
        <c:crossBetween val="between"/>
        <c:majorUnit val="1"/>
        <c:minorUnit val="0.5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9199916750494295"/>
          <c:y val="8.4592145015105744E-2"/>
          <c:w val="0.55601845364043156"/>
          <c:h val="9.1438018888122363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1509433962264"/>
          <c:y val="4.6153846153846101E-2"/>
          <c:w val="0.85094339622641513"/>
          <c:h val="0.7710817127686128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CDR_Standardization!$B$5:$B$11</c:f>
              <c:strCache>
                <c:ptCount val="7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</c:strCache>
            </c:strRef>
          </c:cat>
          <c:val>
            <c:numRef>
              <c:f>CDR_Standardization!$F$5:$F$11</c:f>
              <c:numCache>
                <c:formatCode>#,##0.00000</c:formatCode>
                <c:ptCount val="7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8.9999999999999998E-4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99-9943-94D7-27F9F72823F6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CDR_Standardization!$B$5:$B$11</c:f>
              <c:strCache>
                <c:ptCount val="7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</c:strCache>
            </c:strRef>
          </c:cat>
          <c:val>
            <c:numRef>
              <c:f>CDR_Standardization!$L$5:$L$11</c:f>
              <c:numCache>
                <c:formatCode>#,##0.00000</c:formatCode>
                <c:ptCount val="7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99-9943-94D7-27F9F7282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1.8000000000000002E-2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9.2916357153469027E-3"/>
              <c:y val="0.23113004606412674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714901203387312"/>
          <c:y val="9.1464067711997096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4.6153846153846101E-2"/>
          <c:w val="0.86226415094339603"/>
          <c:h val="0.7624361796274025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CDR_Standardization!$B$15:$B$26</c:f>
              <c:strCache>
                <c:ptCount val="12"/>
                <c:pt idx="0">
                  <c:v>45-49</c:v>
                </c:pt>
                <c:pt idx="1">
                  <c:v>50-54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CDR_Standardization!$F$15:$F$26</c:f>
              <c:numCache>
                <c:formatCode>#,##0.00000</c:formatCode>
                <c:ptCount val="12"/>
                <c:pt idx="0">
                  <c:v>3.4099999999999998E-3</c:v>
                </c:pt>
                <c:pt idx="1">
                  <c:v>4.9300000000000004E-3</c:v>
                </c:pt>
                <c:pt idx="2">
                  <c:v>7.4200000000000004E-3</c:v>
                </c:pt>
                <c:pt idx="3">
                  <c:v>1.15E-2</c:v>
                </c:pt>
                <c:pt idx="4">
                  <c:v>1.78E-2</c:v>
                </c:pt>
                <c:pt idx="5">
                  <c:v>2.7709999999999999E-2</c:v>
                </c:pt>
                <c:pt idx="6">
                  <c:v>4.3499999999999997E-2</c:v>
                </c:pt>
                <c:pt idx="7">
                  <c:v>6.9580000000000003E-2</c:v>
                </c:pt>
                <c:pt idx="8">
                  <c:v>0.11056000000000001</c:v>
                </c:pt>
                <c:pt idx="9">
                  <c:v>0.17477000000000001</c:v>
                </c:pt>
                <c:pt idx="10">
                  <c:v>0.27655999999999997</c:v>
                </c:pt>
                <c:pt idx="11">
                  <c:v>0.43891999999999998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4F-0B4C-9ED6-58168E90E5F5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CDR_Standardization!$B$15:$B$26</c:f>
              <c:strCache>
                <c:ptCount val="12"/>
                <c:pt idx="0">
                  <c:v>45-49</c:v>
                </c:pt>
                <c:pt idx="1">
                  <c:v>50-54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CDR_Standardization!$L$15:$L$26</c:f>
              <c:numCache>
                <c:formatCode>#,##0.00000</c:formatCode>
                <c:ptCount val="12"/>
                <c:pt idx="0">
                  <c:v>4.1099999999999999E-3</c:v>
                </c:pt>
                <c:pt idx="1">
                  <c:v>5.6800000000000002E-3</c:v>
                </c:pt>
                <c:pt idx="2">
                  <c:v>7.7499999999999999E-3</c:v>
                </c:pt>
                <c:pt idx="3">
                  <c:v>1.1730000000000001E-2</c:v>
                </c:pt>
                <c:pt idx="4">
                  <c:v>1.8769999999999998E-2</c:v>
                </c:pt>
                <c:pt idx="5">
                  <c:v>2.8379999999999999E-2</c:v>
                </c:pt>
                <c:pt idx="6">
                  <c:v>4.2700000000000002E-2</c:v>
                </c:pt>
                <c:pt idx="7">
                  <c:v>7.5310000000000002E-2</c:v>
                </c:pt>
                <c:pt idx="8">
                  <c:v>0.12769</c:v>
                </c:pt>
                <c:pt idx="9">
                  <c:v>0.2082</c:v>
                </c:pt>
                <c:pt idx="10">
                  <c:v>0.32575999999999999</c:v>
                </c:pt>
                <c:pt idx="11">
                  <c:v>0.48975000000000002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4F-0B4C-9ED6-58168E90E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7.4048432625167136E-3"/>
              <c:y val="0.2224845129229163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ajorUnit val="5.000000000000001E-2"/>
        <c:minorUnit val="1.0000000000000002E-2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413014410934486"/>
          <c:y val="8.2818534570786723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1509433962264"/>
          <c:y val="4.6153846153846101E-2"/>
          <c:w val="0.85094339622641513"/>
          <c:h val="0.7710817127686128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CDR_Standardization!$B$5:$B$13</c:f>
              <c:strCache>
                <c:ptCount val="9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</c:strCache>
            </c:strRef>
          </c:cat>
          <c:val>
            <c:numRef>
              <c:f>CDR_Standardization!$F$5:$F$13</c:f>
              <c:numCache>
                <c:formatCode>#,##0.00000</c:formatCode>
                <c:ptCount val="9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8.9999999999999998E-4</c:v>
                </c:pt>
                <c:pt idx="7">
                  <c:v>1.06E-3</c:v>
                </c:pt>
                <c:pt idx="8">
                  <c:v>1.5299999999999999E-3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5B-CF46-B05A-F507B688BE85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CDR_Standardization!$B$5:$B$13</c:f>
              <c:strCache>
                <c:ptCount val="9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</c:strCache>
            </c:strRef>
          </c:cat>
          <c:val>
            <c:numRef>
              <c:f>CDR_Standardization!$L$5:$L$13</c:f>
              <c:numCache>
                <c:formatCode>#,##0.00000</c:formatCode>
                <c:ptCount val="9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  <c:pt idx="7">
                  <c:v>2.0300000000000001E-3</c:v>
                </c:pt>
                <c:pt idx="8">
                  <c:v>2.15E-3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5B-CF46-B05A-F507B688B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1.8000000000000002E-2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9.2916357153469027E-3"/>
              <c:y val="0.23113004606412674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714901203387312"/>
          <c:y val="9.1464067711997096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30</xdr:row>
      <xdr:rowOff>0</xdr:rowOff>
    </xdr:from>
    <xdr:to>
      <xdr:col>8</xdr:col>
      <xdr:colOff>520700</xdr:colOff>
      <xdr:row>56</xdr:row>
      <xdr:rowOff>88900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40453E7-F97B-6E4D-A7DC-FA07374DD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241300</xdr:colOff>
      <xdr:row>30</xdr:row>
      <xdr:rowOff>152400</xdr:rowOff>
    </xdr:from>
    <xdr:to>
      <xdr:col>18</xdr:col>
      <xdr:colOff>908050</xdr:colOff>
      <xdr:row>56</xdr:row>
      <xdr:rowOff>38100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866218C-1C0F-DF40-8BDB-B37E5101C4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58</xdr:row>
      <xdr:rowOff>0</xdr:rowOff>
    </xdr:from>
    <xdr:to>
      <xdr:col>8</xdr:col>
      <xdr:colOff>520700</xdr:colOff>
      <xdr:row>84</xdr:row>
      <xdr:rowOff>114300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47BC8927-FDF2-6146-91D5-C5A75B6DA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59</xdr:row>
      <xdr:rowOff>0</xdr:rowOff>
    </xdr:from>
    <xdr:to>
      <xdr:col>16</xdr:col>
      <xdr:colOff>1536700</xdr:colOff>
      <xdr:row>85</xdr:row>
      <xdr:rowOff>114300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779BD7F-9427-AF43-9AAE-286796B02A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86</xdr:row>
      <xdr:rowOff>0</xdr:rowOff>
    </xdr:from>
    <xdr:to>
      <xdr:col>8</xdr:col>
      <xdr:colOff>520700</xdr:colOff>
      <xdr:row>112</xdr:row>
      <xdr:rowOff>114300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1CC2765F-4C3D-9449-9497-C8C1DF5F58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B56"/>
  <sheetViews>
    <sheetView showGridLines="0" tabSelected="1" workbookViewId="0"/>
  </sheetViews>
  <sheetFormatPr baseColWidth="10" defaultColWidth="8.83203125" defaultRowHeight="13" x14ac:dyDescent="0.15"/>
  <cols>
    <col min="2" max="2" width="12" bestFit="1" customWidth="1"/>
    <col min="3" max="3" width="11.1640625" bestFit="1" customWidth="1"/>
    <col min="4" max="4" width="14.5" bestFit="1" customWidth="1"/>
    <col min="5" max="5" width="12.83203125" style="13" bestFit="1" customWidth="1"/>
    <col min="6" max="6" width="15.5" style="13" bestFit="1" customWidth="1"/>
    <col min="7" max="7" width="15.5" style="15" customWidth="1"/>
    <col min="8" max="8" width="12" style="15" bestFit="1" customWidth="1"/>
    <col min="9" max="9" width="11.1640625" style="15" bestFit="1" customWidth="1"/>
    <col min="10" max="10" width="14.5" style="15" bestFit="1" customWidth="1"/>
    <col min="11" max="11" width="12.83203125" style="15" bestFit="1" customWidth="1"/>
    <col min="12" max="12" width="15.5" style="15" customWidth="1"/>
    <col min="13" max="13" width="12.5" style="15" customWidth="1"/>
    <col min="14" max="16" width="12.83203125" style="13" customWidth="1"/>
    <col min="17" max="17" width="22.33203125" bestFit="1" customWidth="1"/>
    <col min="18" max="18" width="12.5" customWidth="1"/>
    <col min="19" max="19" width="12.5" style="13" bestFit="1" customWidth="1"/>
    <col min="20" max="20" width="18" style="13" bestFit="1" customWidth="1"/>
    <col min="21" max="21" width="18.5" style="13" bestFit="1" customWidth="1"/>
    <col min="22" max="22" width="19.6640625" customWidth="1"/>
    <col min="23" max="23" width="18.83203125" bestFit="1" customWidth="1"/>
    <col min="25" max="25" width="18" customWidth="1"/>
    <col min="26" max="26" width="18.5" bestFit="1" customWidth="1"/>
    <col min="27" max="27" width="14.5" bestFit="1" customWidth="1"/>
    <col min="28" max="28" width="18.83203125" bestFit="1" customWidth="1"/>
  </cols>
  <sheetData>
    <row r="1" spans="2:28" x14ac:dyDescent="0.15">
      <c r="N1" s="11"/>
      <c r="U1"/>
    </row>
    <row r="2" spans="2:28" x14ac:dyDescent="0.15">
      <c r="B2" s="12" t="s">
        <v>35</v>
      </c>
      <c r="C2" s="6"/>
      <c r="D2" s="6"/>
      <c r="E2" s="15"/>
      <c r="F2" s="10"/>
      <c r="H2" s="9" t="s">
        <v>38</v>
      </c>
      <c r="I2" s="29"/>
      <c r="J2" s="29"/>
      <c r="K2" s="10"/>
      <c r="L2" s="10"/>
      <c r="N2" s="9" t="s">
        <v>19</v>
      </c>
      <c r="O2" s="10"/>
      <c r="P2" s="10"/>
      <c r="Q2" s="29"/>
      <c r="R2" s="29"/>
      <c r="T2" s="47" t="s">
        <v>48</v>
      </c>
      <c r="U2" s="29"/>
      <c r="V2" s="29"/>
      <c r="W2" s="29"/>
      <c r="Y2" s="1" t="s">
        <v>46</v>
      </c>
      <c r="Z2" s="29"/>
      <c r="AA2" s="29"/>
      <c r="AB2" s="29"/>
    </row>
    <row r="3" spans="2:28" x14ac:dyDescent="0.15">
      <c r="B3" s="34" t="s">
        <v>2</v>
      </c>
      <c r="C3" s="23" t="s">
        <v>19</v>
      </c>
      <c r="D3" s="23" t="s">
        <v>34</v>
      </c>
      <c r="E3" s="23" t="s">
        <v>1</v>
      </c>
      <c r="F3" s="11" t="s">
        <v>37</v>
      </c>
      <c r="G3" s="12"/>
      <c r="H3" s="34" t="s">
        <v>2</v>
      </c>
      <c r="I3" s="12" t="s">
        <v>19</v>
      </c>
      <c r="J3" s="12" t="s">
        <v>34</v>
      </c>
      <c r="K3" s="12" t="s">
        <v>1</v>
      </c>
      <c r="L3" s="11" t="s">
        <v>37</v>
      </c>
      <c r="N3" s="34" t="s">
        <v>2</v>
      </c>
      <c r="O3" s="12" t="s">
        <v>35</v>
      </c>
      <c r="P3" s="12" t="s">
        <v>38</v>
      </c>
      <c r="Q3" s="12" t="s">
        <v>25</v>
      </c>
      <c r="R3" s="12"/>
      <c r="S3" s="25"/>
      <c r="T3" s="34" t="s">
        <v>20</v>
      </c>
      <c r="U3" s="11" t="s">
        <v>38</v>
      </c>
      <c r="V3" s="11" t="s">
        <v>35</v>
      </c>
      <c r="W3" s="11" t="s">
        <v>45</v>
      </c>
      <c r="Y3" s="34" t="s">
        <v>20</v>
      </c>
      <c r="Z3" s="11" t="s">
        <v>35</v>
      </c>
      <c r="AA3" s="11" t="s">
        <v>38</v>
      </c>
      <c r="AB3" s="11" t="s">
        <v>38</v>
      </c>
    </row>
    <row r="4" spans="2:28" x14ac:dyDescent="0.15">
      <c r="B4" s="30"/>
      <c r="C4" s="9"/>
      <c r="D4" s="9"/>
      <c r="E4" s="9"/>
      <c r="F4" s="9" t="s">
        <v>36</v>
      </c>
      <c r="G4" s="12"/>
      <c r="H4" s="30"/>
      <c r="I4" s="9"/>
      <c r="J4" s="9"/>
      <c r="K4" s="9"/>
      <c r="L4" s="9" t="s">
        <v>36</v>
      </c>
      <c r="M4" s="12"/>
      <c r="N4" s="30"/>
      <c r="O4" s="9" t="s">
        <v>44</v>
      </c>
      <c r="P4" s="9" t="s">
        <v>44</v>
      </c>
      <c r="Q4" s="17" t="s">
        <v>47</v>
      </c>
      <c r="R4" s="9" t="s">
        <v>27</v>
      </c>
      <c r="S4" s="25"/>
      <c r="T4" s="30" t="s">
        <v>2</v>
      </c>
      <c r="U4" s="9" t="s">
        <v>23</v>
      </c>
      <c r="V4" s="17" t="s">
        <v>42</v>
      </c>
      <c r="W4" s="9" t="s">
        <v>43</v>
      </c>
      <c r="Y4" s="30" t="s">
        <v>2</v>
      </c>
      <c r="Z4" s="9" t="s">
        <v>22</v>
      </c>
      <c r="AA4" s="9" t="s">
        <v>23</v>
      </c>
      <c r="AB4" s="9" t="s">
        <v>24</v>
      </c>
    </row>
    <row r="5" spans="2:28" x14ac:dyDescent="0.15">
      <c r="B5" s="31" t="s">
        <v>28</v>
      </c>
      <c r="C5" s="35">
        <f>D5*C$27</f>
        <v>4147759.9999999995</v>
      </c>
      <c r="D5" s="36">
        <v>1.3899999999999999E-2</v>
      </c>
      <c r="E5" s="37">
        <f>C5*F5</f>
        <v>27126.350399999996</v>
      </c>
      <c r="F5" s="38">
        <v>6.5399999999999998E-3</v>
      </c>
      <c r="G5" s="20"/>
      <c r="H5" s="31" t="s">
        <v>28</v>
      </c>
      <c r="I5" s="35">
        <f>J5*I$27</f>
        <v>487056</v>
      </c>
      <c r="J5" s="36">
        <v>2.1899999999999999E-2</v>
      </c>
      <c r="K5" s="37">
        <f>I5*L5</f>
        <v>7904.9188800000011</v>
      </c>
      <c r="L5" s="38">
        <v>1.6230000000000001E-2</v>
      </c>
      <c r="M5" s="14"/>
      <c r="N5" s="31" t="s">
        <v>28</v>
      </c>
      <c r="O5" s="50">
        <f>D5*100</f>
        <v>1.39</v>
      </c>
      <c r="P5" s="50">
        <f>J5*100</f>
        <v>2.19</v>
      </c>
      <c r="Q5" s="48">
        <f>O5/P5</f>
        <v>0.63470319634703198</v>
      </c>
      <c r="R5" s="51">
        <v>1</v>
      </c>
      <c r="S5" s="25"/>
      <c r="T5" s="31" t="s">
        <v>28</v>
      </c>
      <c r="U5" s="38">
        <f t="shared" ref="U5:U26" si="0">L5</f>
        <v>1.6230000000000001E-2</v>
      </c>
      <c r="V5" s="63">
        <f t="shared" ref="V5:V26" si="1">D5</f>
        <v>1.3899999999999999E-2</v>
      </c>
      <c r="W5" s="63">
        <f>V5*U5</f>
        <v>2.2559700000000002E-4</v>
      </c>
      <c r="Y5" s="31" t="s">
        <v>28</v>
      </c>
      <c r="Z5" s="54">
        <f t="shared" ref="Z5:Z27" si="2">C5</f>
        <v>4147759.9999999995</v>
      </c>
      <c r="AA5" s="55">
        <f t="shared" ref="AA5:AA26" si="3">L5</f>
        <v>1.6230000000000001E-2</v>
      </c>
      <c r="AB5" s="54">
        <f>Z5*AA5</f>
        <v>67318.144799999995</v>
      </c>
    </row>
    <row r="6" spans="2:28" x14ac:dyDescent="0.15">
      <c r="B6" s="31" t="s">
        <v>18</v>
      </c>
      <c r="C6" s="35">
        <f t="shared" ref="C6:C26" si="4">D6*C$27</f>
        <v>16352320</v>
      </c>
      <c r="D6" s="36">
        <v>5.4800000000000001E-2</v>
      </c>
      <c r="E6" s="37">
        <f t="shared" ref="E6:E26" si="5">C6*F6</f>
        <v>4742.1728000000003</v>
      </c>
      <c r="F6" s="38">
        <v>2.9E-4</v>
      </c>
      <c r="G6" s="20"/>
      <c r="H6" s="31" t="s">
        <v>18</v>
      </c>
      <c r="I6" s="35">
        <f t="shared" ref="I6:I26" si="6">J6*I$27</f>
        <v>1779200</v>
      </c>
      <c r="J6" s="36">
        <v>0.08</v>
      </c>
      <c r="K6" s="37">
        <f t="shared" ref="K6:K26" si="7">I6*L6</f>
        <v>1138.6880000000001</v>
      </c>
      <c r="L6" s="38">
        <v>6.4000000000000005E-4</v>
      </c>
      <c r="M6" s="14"/>
      <c r="N6" s="31" t="s">
        <v>18</v>
      </c>
      <c r="O6" s="50">
        <f t="shared" ref="O6:O26" si="8">D6*100</f>
        <v>5.48</v>
      </c>
      <c r="P6" s="50">
        <f t="shared" ref="P6:P26" si="9">J6*100</f>
        <v>8</v>
      </c>
      <c r="Q6" s="48">
        <f t="shared" ref="Q6:Q26" si="10">O6/P6</f>
        <v>0.68500000000000005</v>
      </c>
      <c r="R6" s="51">
        <v>1</v>
      </c>
      <c r="S6" s="25"/>
      <c r="T6" s="31" t="s">
        <v>18</v>
      </c>
      <c r="U6" s="38">
        <f t="shared" si="0"/>
        <v>6.4000000000000005E-4</v>
      </c>
      <c r="V6" s="63">
        <f t="shared" si="1"/>
        <v>5.4800000000000001E-2</v>
      </c>
      <c r="W6" s="63">
        <f t="shared" ref="W6:W26" si="11">AA6*D6</f>
        <v>3.5072000000000006E-5</v>
      </c>
      <c r="Y6" s="31" t="s">
        <v>18</v>
      </c>
      <c r="Z6" s="54">
        <f t="shared" si="2"/>
        <v>16352320</v>
      </c>
      <c r="AA6" s="55">
        <f t="shared" si="3"/>
        <v>6.4000000000000005E-4</v>
      </c>
      <c r="AB6" s="54">
        <f t="shared" ref="AB6:AB26" si="12">Z6*AA6</f>
        <v>10465.4848</v>
      </c>
    </row>
    <row r="7" spans="2:28" x14ac:dyDescent="0.15">
      <c r="B7" s="31" t="s">
        <v>3</v>
      </c>
      <c r="C7" s="35">
        <f t="shared" si="4"/>
        <v>20142000</v>
      </c>
      <c r="D7" s="36">
        <v>6.7500000000000004E-2</v>
      </c>
      <c r="E7" s="37">
        <f t="shared" si="5"/>
        <v>2819.8799999999997</v>
      </c>
      <c r="F7" s="38">
        <v>1.3999999999999999E-4</v>
      </c>
      <c r="G7" s="20"/>
      <c r="H7" s="31" t="s">
        <v>3</v>
      </c>
      <c r="I7" s="35">
        <f t="shared" si="6"/>
        <v>2308512</v>
      </c>
      <c r="J7" s="36">
        <v>0.1038</v>
      </c>
      <c r="K7" s="37">
        <f t="shared" si="7"/>
        <v>738.72384000000011</v>
      </c>
      <c r="L7" s="38">
        <v>3.2000000000000003E-4</v>
      </c>
      <c r="M7" s="14"/>
      <c r="N7" s="31" t="s">
        <v>3</v>
      </c>
      <c r="O7" s="50">
        <f t="shared" si="8"/>
        <v>6.75</v>
      </c>
      <c r="P7" s="50">
        <f t="shared" si="9"/>
        <v>10.38</v>
      </c>
      <c r="Q7" s="48">
        <f t="shared" si="10"/>
        <v>0.65028901734104039</v>
      </c>
      <c r="R7" s="51">
        <v>1</v>
      </c>
      <c r="S7" s="25"/>
      <c r="T7" s="31" t="s">
        <v>3</v>
      </c>
      <c r="U7" s="38">
        <f t="shared" si="0"/>
        <v>3.2000000000000003E-4</v>
      </c>
      <c r="V7" s="63">
        <f t="shared" si="1"/>
        <v>6.7500000000000004E-2</v>
      </c>
      <c r="W7" s="63">
        <f t="shared" si="11"/>
        <v>2.1600000000000003E-5</v>
      </c>
      <c r="Y7" s="31" t="s">
        <v>3</v>
      </c>
      <c r="Z7" s="54">
        <f t="shared" si="2"/>
        <v>20142000</v>
      </c>
      <c r="AA7" s="55">
        <f t="shared" si="3"/>
        <v>3.2000000000000003E-4</v>
      </c>
      <c r="AB7" s="54">
        <f t="shared" si="12"/>
        <v>6445.4400000000005</v>
      </c>
    </row>
    <row r="8" spans="2:28" x14ac:dyDescent="0.15">
      <c r="B8" s="31" t="s">
        <v>4</v>
      </c>
      <c r="C8" s="35">
        <f t="shared" si="4"/>
        <v>21454960</v>
      </c>
      <c r="D8" s="36">
        <v>7.1900000000000006E-2</v>
      </c>
      <c r="E8" s="37">
        <f t="shared" si="5"/>
        <v>3861.8928000000001</v>
      </c>
      <c r="F8" s="38">
        <v>1.8000000000000001E-4</v>
      </c>
      <c r="G8" s="20"/>
      <c r="H8" s="31" t="s">
        <v>4</v>
      </c>
      <c r="I8" s="35">
        <f t="shared" si="6"/>
        <v>2275152</v>
      </c>
      <c r="J8" s="36">
        <v>0.1023</v>
      </c>
      <c r="K8" s="37">
        <f t="shared" si="7"/>
        <v>932.81232</v>
      </c>
      <c r="L8" s="38">
        <v>4.0999999999999999E-4</v>
      </c>
      <c r="M8" s="14"/>
      <c r="N8" s="31" t="s">
        <v>4</v>
      </c>
      <c r="O8" s="50">
        <f t="shared" si="8"/>
        <v>7.19</v>
      </c>
      <c r="P8" s="50">
        <f t="shared" si="9"/>
        <v>10.23</v>
      </c>
      <c r="Q8" s="48">
        <f t="shared" si="10"/>
        <v>0.7028347996089932</v>
      </c>
      <c r="R8" s="51">
        <v>1</v>
      </c>
      <c r="S8" s="25"/>
      <c r="T8" s="31" t="s">
        <v>4</v>
      </c>
      <c r="U8" s="38">
        <f t="shared" si="0"/>
        <v>4.0999999999999999E-4</v>
      </c>
      <c r="V8" s="63">
        <f t="shared" si="1"/>
        <v>7.1900000000000006E-2</v>
      </c>
      <c r="W8" s="63">
        <f t="shared" si="11"/>
        <v>2.9479E-5</v>
      </c>
      <c r="Y8" s="31" t="s">
        <v>4</v>
      </c>
      <c r="Z8" s="54">
        <f t="shared" si="2"/>
        <v>21454960</v>
      </c>
      <c r="AA8" s="55">
        <f t="shared" si="3"/>
        <v>4.0999999999999999E-4</v>
      </c>
      <c r="AB8" s="54">
        <f t="shared" si="12"/>
        <v>8796.5336000000007</v>
      </c>
    </row>
    <row r="9" spans="2:28" x14ac:dyDescent="0.15">
      <c r="B9" s="31" t="s">
        <v>5</v>
      </c>
      <c r="C9" s="35">
        <f t="shared" si="4"/>
        <v>21604160</v>
      </c>
      <c r="D9" s="36">
        <v>7.2400000000000006E-2</v>
      </c>
      <c r="E9" s="37">
        <f t="shared" si="5"/>
        <v>13826.662400000001</v>
      </c>
      <c r="F9" s="38">
        <v>6.4000000000000005E-4</v>
      </c>
      <c r="G9" s="20"/>
      <c r="H9" s="31" t="s">
        <v>5</v>
      </c>
      <c r="I9" s="35">
        <f t="shared" si="6"/>
        <v>2250688</v>
      </c>
      <c r="J9" s="36">
        <v>0.1012</v>
      </c>
      <c r="K9" s="37">
        <f t="shared" si="7"/>
        <v>3286.0044800000001</v>
      </c>
      <c r="L9" s="38">
        <v>1.4599999999999999E-3</v>
      </c>
      <c r="M9" s="14"/>
      <c r="N9" s="31" t="s">
        <v>5</v>
      </c>
      <c r="O9" s="50">
        <f t="shared" si="8"/>
        <v>7.24</v>
      </c>
      <c r="P9" s="50">
        <f t="shared" si="9"/>
        <v>10.119999999999999</v>
      </c>
      <c r="Q9" s="48">
        <f t="shared" si="10"/>
        <v>0.71541501976284594</v>
      </c>
      <c r="R9" s="51">
        <v>1</v>
      </c>
      <c r="S9" s="25"/>
      <c r="T9" s="31" t="s">
        <v>5</v>
      </c>
      <c r="U9" s="38">
        <f t="shared" si="0"/>
        <v>1.4599999999999999E-3</v>
      </c>
      <c r="V9" s="63">
        <f t="shared" si="1"/>
        <v>7.2400000000000006E-2</v>
      </c>
      <c r="W9" s="63">
        <f t="shared" si="11"/>
        <v>1.05704E-4</v>
      </c>
      <c r="Y9" s="31" t="s">
        <v>5</v>
      </c>
      <c r="Z9" s="54">
        <f t="shared" si="2"/>
        <v>21604160</v>
      </c>
      <c r="AA9" s="55">
        <f t="shared" si="3"/>
        <v>1.4599999999999999E-3</v>
      </c>
      <c r="AB9" s="54">
        <f t="shared" si="12"/>
        <v>31542.0736</v>
      </c>
    </row>
    <row r="10" spans="2:28" x14ac:dyDescent="0.15">
      <c r="B10" s="31" t="s">
        <v>6</v>
      </c>
      <c r="C10" s="35">
        <f t="shared" si="4"/>
        <v>20947680</v>
      </c>
      <c r="D10" s="36">
        <v>7.0199999999999999E-2</v>
      </c>
      <c r="E10" s="37">
        <f t="shared" si="5"/>
        <v>19062.388800000001</v>
      </c>
      <c r="F10" s="38">
        <v>9.1E-4</v>
      </c>
      <c r="G10" s="20"/>
      <c r="H10" s="31" t="s">
        <v>6</v>
      </c>
      <c r="I10" s="35">
        <f t="shared" si="6"/>
        <v>2057200</v>
      </c>
      <c r="J10" s="36">
        <v>9.2499999999999999E-2</v>
      </c>
      <c r="K10" s="37">
        <f t="shared" si="7"/>
        <v>4896.1360000000004</v>
      </c>
      <c r="L10" s="38">
        <v>2.3800000000000002E-3</v>
      </c>
      <c r="M10" s="14"/>
      <c r="N10" s="31" t="s">
        <v>6</v>
      </c>
      <c r="O10" s="50">
        <f t="shared" si="8"/>
        <v>7.02</v>
      </c>
      <c r="P10" s="50">
        <f t="shared" si="9"/>
        <v>9.25</v>
      </c>
      <c r="Q10" s="48">
        <f t="shared" si="10"/>
        <v>0.75891891891891883</v>
      </c>
      <c r="R10" s="51">
        <v>1</v>
      </c>
      <c r="S10" s="25"/>
      <c r="T10" s="31" t="s">
        <v>6</v>
      </c>
      <c r="U10" s="38">
        <f t="shared" si="0"/>
        <v>2.3800000000000002E-3</v>
      </c>
      <c r="V10" s="63">
        <f t="shared" si="1"/>
        <v>7.0199999999999999E-2</v>
      </c>
      <c r="W10" s="63">
        <f t="shared" si="11"/>
        <v>1.67076E-4</v>
      </c>
      <c r="Y10" s="31" t="s">
        <v>6</v>
      </c>
      <c r="Z10" s="54">
        <f t="shared" si="2"/>
        <v>20947680</v>
      </c>
      <c r="AA10" s="55">
        <f t="shared" si="3"/>
        <v>2.3800000000000002E-3</v>
      </c>
      <c r="AB10" s="54">
        <f t="shared" si="12"/>
        <v>49855.4784</v>
      </c>
    </row>
    <row r="11" spans="2:28" x14ac:dyDescent="0.15">
      <c r="B11" s="31" t="s">
        <v>7</v>
      </c>
      <c r="C11" s="35">
        <f t="shared" si="4"/>
        <v>20022640.000000004</v>
      </c>
      <c r="D11" s="36">
        <v>6.7100000000000007E-2</v>
      </c>
      <c r="E11" s="37">
        <f t="shared" si="5"/>
        <v>18020.376000000004</v>
      </c>
      <c r="F11" s="38">
        <v>8.9999999999999998E-4</v>
      </c>
      <c r="G11" s="20"/>
      <c r="H11" s="31" t="s">
        <v>7</v>
      </c>
      <c r="I11" s="35">
        <f t="shared" si="6"/>
        <v>1872608</v>
      </c>
      <c r="J11" s="36">
        <v>8.4199999999999997E-2</v>
      </c>
      <c r="K11" s="37">
        <f t="shared" si="7"/>
        <v>4138.4636800000007</v>
      </c>
      <c r="L11" s="38">
        <v>2.2100000000000002E-3</v>
      </c>
      <c r="M11" s="14"/>
      <c r="N11" s="31" t="s">
        <v>7</v>
      </c>
      <c r="O11" s="50">
        <f t="shared" si="8"/>
        <v>6.7100000000000009</v>
      </c>
      <c r="P11" s="50">
        <f t="shared" si="9"/>
        <v>8.42</v>
      </c>
      <c r="Q11" s="48">
        <f t="shared" si="10"/>
        <v>0.79691211401425188</v>
      </c>
      <c r="R11" s="51">
        <v>1</v>
      </c>
      <c r="S11" s="25"/>
      <c r="T11" s="31" t="s">
        <v>7</v>
      </c>
      <c r="U11" s="38">
        <f t="shared" si="0"/>
        <v>2.2100000000000002E-3</v>
      </c>
      <c r="V11" s="63">
        <f t="shared" si="1"/>
        <v>6.7100000000000007E-2</v>
      </c>
      <c r="W11" s="63">
        <f t="shared" si="11"/>
        <v>1.4829100000000002E-4</v>
      </c>
      <c r="Y11" s="31" t="s">
        <v>7</v>
      </c>
      <c r="Z11" s="54">
        <f t="shared" si="2"/>
        <v>20022640.000000004</v>
      </c>
      <c r="AA11" s="55">
        <f t="shared" si="3"/>
        <v>2.2100000000000002E-3</v>
      </c>
      <c r="AB11" s="54">
        <f t="shared" si="12"/>
        <v>44250.034400000011</v>
      </c>
    </row>
    <row r="12" spans="2:28" x14ac:dyDescent="0.15">
      <c r="B12" s="31" t="s">
        <v>8</v>
      </c>
      <c r="C12" s="35">
        <f t="shared" si="4"/>
        <v>20261360</v>
      </c>
      <c r="D12" s="36">
        <v>6.7900000000000002E-2</v>
      </c>
      <c r="E12" s="37">
        <f t="shared" si="5"/>
        <v>21477.0416</v>
      </c>
      <c r="F12" s="38">
        <v>1.06E-3</v>
      </c>
      <c r="G12" s="20"/>
      <c r="H12" s="31" t="s">
        <v>8</v>
      </c>
      <c r="I12" s="35">
        <f t="shared" si="6"/>
        <v>1614624</v>
      </c>
      <c r="J12" s="36">
        <v>7.2599999999999998E-2</v>
      </c>
      <c r="K12" s="37">
        <f t="shared" si="7"/>
        <v>3277.6867200000002</v>
      </c>
      <c r="L12" s="38">
        <v>2.0300000000000001E-3</v>
      </c>
      <c r="M12" s="14"/>
      <c r="N12" s="31" t="s">
        <v>8</v>
      </c>
      <c r="O12" s="50">
        <f t="shared" si="8"/>
        <v>6.79</v>
      </c>
      <c r="P12" s="50">
        <f t="shared" si="9"/>
        <v>7.26</v>
      </c>
      <c r="Q12" s="48">
        <f t="shared" si="10"/>
        <v>0.93526170798898078</v>
      </c>
      <c r="R12" s="51">
        <v>1</v>
      </c>
      <c r="S12" s="25"/>
      <c r="T12" s="31" t="s">
        <v>8</v>
      </c>
      <c r="U12" s="38">
        <f t="shared" si="0"/>
        <v>2.0300000000000001E-3</v>
      </c>
      <c r="V12" s="63">
        <f t="shared" si="1"/>
        <v>6.7900000000000002E-2</v>
      </c>
      <c r="W12" s="63">
        <f t="shared" si="11"/>
        <v>1.37837E-4</v>
      </c>
      <c r="Y12" s="31" t="s">
        <v>8</v>
      </c>
      <c r="Z12" s="54">
        <f t="shared" si="2"/>
        <v>20261360</v>
      </c>
      <c r="AA12" s="55">
        <f t="shared" si="3"/>
        <v>2.0300000000000001E-3</v>
      </c>
      <c r="AB12" s="54">
        <f t="shared" si="12"/>
        <v>41130.560799999999</v>
      </c>
    </row>
    <row r="13" spans="2:28" x14ac:dyDescent="0.15">
      <c r="B13" s="31" t="s">
        <v>9</v>
      </c>
      <c r="C13" s="35">
        <f t="shared" si="4"/>
        <v>21067040</v>
      </c>
      <c r="D13" s="36">
        <v>7.0599999999999996E-2</v>
      </c>
      <c r="E13" s="37">
        <f t="shared" si="5"/>
        <v>32232.571199999998</v>
      </c>
      <c r="F13" s="38">
        <v>1.5299999999999999E-3</v>
      </c>
      <c r="G13" s="20"/>
      <c r="H13" s="31" t="s">
        <v>9</v>
      </c>
      <c r="I13" s="35">
        <f t="shared" si="6"/>
        <v>1530112</v>
      </c>
      <c r="J13" s="36">
        <v>6.88E-2</v>
      </c>
      <c r="K13" s="37">
        <f t="shared" si="7"/>
        <v>3289.7408</v>
      </c>
      <c r="L13" s="38">
        <v>2.15E-3</v>
      </c>
      <c r="M13" s="14"/>
      <c r="N13" s="31" t="s">
        <v>9</v>
      </c>
      <c r="O13" s="50">
        <f t="shared" si="8"/>
        <v>7.06</v>
      </c>
      <c r="P13" s="50">
        <f t="shared" si="9"/>
        <v>6.88</v>
      </c>
      <c r="Q13" s="48">
        <f t="shared" si="10"/>
        <v>1.0261627906976745</v>
      </c>
      <c r="R13" s="51">
        <v>1</v>
      </c>
      <c r="S13" s="25"/>
      <c r="T13" s="31" t="s">
        <v>9</v>
      </c>
      <c r="U13" s="38">
        <f t="shared" si="0"/>
        <v>2.15E-3</v>
      </c>
      <c r="V13" s="63">
        <f t="shared" si="1"/>
        <v>7.0599999999999996E-2</v>
      </c>
      <c r="W13" s="63">
        <f t="shared" si="11"/>
        <v>1.5178999999999998E-4</v>
      </c>
      <c r="Y13" s="31" t="s">
        <v>9</v>
      </c>
      <c r="Z13" s="54">
        <f t="shared" si="2"/>
        <v>21067040</v>
      </c>
      <c r="AA13" s="55">
        <f t="shared" si="3"/>
        <v>2.15E-3</v>
      </c>
      <c r="AB13" s="54">
        <f t="shared" si="12"/>
        <v>45294.135999999999</v>
      </c>
    </row>
    <row r="14" spans="2:28" x14ac:dyDescent="0.15">
      <c r="B14" s="31" t="s">
        <v>10</v>
      </c>
      <c r="C14" s="35">
        <f t="shared" si="4"/>
        <v>22857440</v>
      </c>
      <c r="D14" s="36">
        <v>7.6600000000000001E-2</v>
      </c>
      <c r="E14" s="37">
        <f t="shared" si="5"/>
        <v>52800.686399999999</v>
      </c>
      <c r="F14" s="38">
        <v>2.31E-3</v>
      </c>
      <c r="G14" s="20"/>
      <c r="H14" s="31" t="s">
        <v>10</v>
      </c>
      <c r="I14" s="35">
        <f t="shared" si="6"/>
        <v>1401120</v>
      </c>
      <c r="J14" s="36">
        <v>6.3E-2</v>
      </c>
      <c r="K14" s="37">
        <f t="shared" si="7"/>
        <v>4049.2368000000001</v>
      </c>
      <c r="L14" s="38">
        <v>2.8900000000000002E-3</v>
      </c>
      <c r="M14" s="14"/>
      <c r="N14" s="31" t="s">
        <v>10</v>
      </c>
      <c r="O14" s="50">
        <f t="shared" si="8"/>
        <v>7.66</v>
      </c>
      <c r="P14" s="50">
        <f t="shared" si="9"/>
        <v>6.3</v>
      </c>
      <c r="Q14" s="48">
        <f t="shared" si="10"/>
        <v>1.215873015873016</v>
      </c>
      <c r="R14" s="51">
        <v>1</v>
      </c>
      <c r="S14" s="25"/>
      <c r="T14" s="31" t="s">
        <v>10</v>
      </c>
      <c r="U14" s="38">
        <f t="shared" si="0"/>
        <v>2.8900000000000002E-3</v>
      </c>
      <c r="V14" s="63">
        <f t="shared" si="1"/>
        <v>7.6600000000000001E-2</v>
      </c>
      <c r="W14" s="63">
        <f t="shared" si="11"/>
        <v>2.2137400000000001E-4</v>
      </c>
      <c r="Y14" s="31" t="s">
        <v>10</v>
      </c>
      <c r="Z14" s="54">
        <f t="shared" si="2"/>
        <v>22857440</v>
      </c>
      <c r="AA14" s="55">
        <f t="shared" si="3"/>
        <v>2.8900000000000002E-3</v>
      </c>
      <c r="AB14" s="54">
        <f t="shared" si="12"/>
        <v>66058.001600000003</v>
      </c>
    </row>
    <row r="15" spans="2:28" x14ac:dyDescent="0.15">
      <c r="B15" s="31" t="s">
        <v>11</v>
      </c>
      <c r="C15" s="35">
        <f t="shared" si="4"/>
        <v>22588880</v>
      </c>
      <c r="D15" s="36">
        <v>7.5700000000000003E-2</v>
      </c>
      <c r="E15" s="37">
        <f t="shared" si="5"/>
        <v>77028.080799999996</v>
      </c>
      <c r="F15" s="38">
        <v>3.4099999999999998E-3</v>
      </c>
      <c r="G15" s="20"/>
      <c r="H15" s="31" t="s">
        <v>11</v>
      </c>
      <c r="I15" s="35">
        <f t="shared" si="6"/>
        <v>1145360</v>
      </c>
      <c r="J15" s="36">
        <v>5.1499999999999997E-2</v>
      </c>
      <c r="K15" s="37">
        <f t="shared" si="7"/>
        <v>4707.4295999999995</v>
      </c>
      <c r="L15" s="38">
        <v>4.1099999999999999E-3</v>
      </c>
      <c r="M15" s="14"/>
      <c r="N15" s="31" t="s">
        <v>11</v>
      </c>
      <c r="O15" s="50">
        <f t="shared" si="8"/>
        <v>7.57</v>
      </c>
      <c r="P15" s="50">
        <f t="shared" si="9"/>
        <v>5.1499999999999995</v>
      </c>
      <c r="Q15" s="48">
        <f t="shared" si="10"/>
        <v>1.4699029126213594</v>
      </c>
      <c r="R15" s="51">
        <v>1</v>
      </c>
      <c r="S15" s="25"/>
      <c r="T15" s="31" t="s">
        <v>11</v>
      </c>
      <c r="U15" s="38">
        <f t="shared" si="0"/>
        <v>4.1099999999999999E-3</v>
      </c>
      <c r="V15" s="63">
        <f t="shared" si="1"/>
        <v>7.5700000000000003E-2</v>
      </c>
      <c r="W15" s="63">
        <f t="shared" si="11"/>
        <v>3.1112700000000002E-4</v>
      </c>
      <c r="Y15" s="31" t="s">
        <v>11</v>
      </c>
      <c r="Z15" s="54">
        <f t="shared" si="2"/>
        <v>22588880</v>
      </c>
      <c r="AA15" s="55">
        <f t="shared" si="3"/>
        <v>4.1099999999999999E-3</v>
      </c>
      <c r="AB15" s="54">
        <f t="shared" si="12"/>
        <v>92840.296799999996</v>
      </c>
    </row>
    <row r="16" spans="2:28" x14ac:dyDescent="0.15">
      <c r="B16" s="31" t="s">
        <v>12</v>
      </c>
      <c r="C16" s="35">
        <f t="shared" si="4"/>
        <v>20142000</v>
      </c>
      <c r="D16" s="36">
        <v>6.7500000000000004E-2</v>
      </c>
      <c r="E16" s="37">
        <f t="shared" si="5"/>
        <v>99300.060000000012</v>
      </c>
      <c r="F16" s="38">
        <v>4.9300000000000004E-3</v>
      </c>
      <c r="G16" s="20"/>
      <c r="H16" s="31" t="s">
        <v>12</v>
      </c>
      <c r="I16" s="35">
        <f t="shared" si="6"/>
        <v>971888.00000000012</v>
      </c>
      <c r="J16" s="36">
        <v>4.3700000000000003E-2</v>
      </c>
      <c r="K16" s="37">
        <f t="shared" si="7"/>
        <v>5520.3238400000009</v>
      </c>
      <c r="L16" s="38">
        <v>5.6800000000000002E-3</v>
      </c>
      <c r="M16" s="14"/>
      <c r="N16" s="31" t="s">
        <v>12</v>
      </c>
      <c r="O16" s="50">
        <f t="shared" si="8"/>
        <v>6.75</v>
      </c>
      <c r="P16" s="50">
        <f t="shared" si="9"/>
        <v>4.37</v>
      </c>
      <c r="Q16" s="48">
        <f t="shared" si="10"/>
        <v>1.5446224256292906</v>
      </c>
      <c r="R16" s="51">
        <v>1</v>
      </c>
      <c r="S16" s="25"/>
      <c r="T16" s="31" t="s">
        <v>12</v>
      </c>
      <c r="U16" s="38">
        <f t="shared" si="0"/>
        <v>5.6800000000000002E-3</v>
      </c>
      <c r="V16" s="63">
        <f t="shared" si="1"/>
        <v>6.7500000000000004E-2</v>
      </c>
      <c r="W16" s="63">
        <f t="shared" si="11"/>
        <v>3.8340000000000005E-4</v>
      </c>
      <c r="Y16" s="31" t="s">
        <v>12</v>
      </c>
      <c r="Z16" s="54">
        <f t="shared" si="2"/>
        <v>20142000</v>
      </c>
      <c r="AA16" s="55">
        <f t="shared" si="3"/>
        <v>5.6800000000000002E-3</v>
      </c>
      <c r="AB16" s="54">
        <f t="shared" si="12"/>
        <v>114406.56</v>
      </c>
    </row>
    <row r="17" spans="2:28" x14ac:dyDescent="0.15">
      <c r="B17" s="31" t="s">
        <v>13</v>
      </c>
      <c r="C17" s="35">
        <f t="shared" si="4"/>
        <v>17158000</v>
      </c>
      <c r="D17" s="36">
        <v>5.7500000000000002E-2</v>
      </c>
      <c r="E17" s="37">
        <f t="shared" si="5"/>
        <v>127312.36</v>
      </c>
      <c r="F17" s="38">
        <v>7.4200000000000004E-3</v>
      </c>
      <c r="G17" s="20"/>
      <c r="H17" s="31" t="s">
        <v>13</v>
      </c>
      <c r="I17" s="35">
        <f t="shared" si="6"/>
        <v>769504</v>
      </c>
      <c r="J17" s="36">
        <v>3.4599999999999999E-2</v>
      </c>
      <c r="K17" s="37">
        <f t="shared" si="7"/>
        <v>5963.6559999999999</v>
      </c>
      <c r="L17" s="38">
        <v>7.7499999999999999E-3</v>
      </c>
      <c r="M17" s="14"/>
      <c r="N17" s="31" t="s">
        <v>13</v>
      </c>
      <c r="O17" s="50">
        <f t="shared" si="8"/>
        <v>5.75</v>
      </c>
      <c r="P17" s="50">
        <f t="shared" si="9"/>
        <v>3.46</v>
      </c>
      <c r="Q17" s="48">
        <f t="shared" si="10"/>
        <v>1.6618497109826589</v>
      </c>
      <c r="R17" s="51">
        <v>1</v>
      </c>
      <c r="S17" s="25"/>
      <c r="T17" s="31" t="s">
        <v>13</v>
      </c>
      <c r="U17" s="38">
        <f t="shared" si="0"/>
        <v>7.7499999999999999E-3</v>
      </c>
      <c r="V17" s="63">
        <f t="shared" si="1"/>
        <v>5.7500000000000002E-2</v>
      </c>
      <c r="W17" s="63">
        <f t="shared" si="11"/>
        <v>4.45625E-4</v>
      </c>
      <c r="Y17" s="31" t="s">
        <v>13</v>
      </c>
      <c r="Z17" s="54">
        <f t="shared" si="2"/>
        <v>17158000</v>
      </c>
      <c r="AA17" s="55">
        <f t="shared" si="3"/>
        <v>7.7499999999999999E-3</v>
      </c>
      <c r="AB17" s="54">
        <f t="shared" si="12"/>
        <v>132974.5</v>
      </c>
    </row>
    <row r="18" spans="2:28" x14ac:dyDescent="0.15">
      <c r="B18" s="31" t="s">
        <v>14</v>
      </c>
      <c r="C18" s="35">
        <f t="shared" si="4"/>
        <v>13040080</v>
      </c>
      <c r="D18" s="36">
        <v>4.3700000000000003E-2</v>
      </c>
      <c r="E18" s="37">
        <f t="shared" si="5"/>
        <v>149960.91999999998</v>
      </c>
      <c r="F18" s="38">
        <v>1.15E-2</v>
      </c>
      <c r="G18" s="20"/>
      <c r="H18" s="31" t="s">
        <v>14</v>
      </c>
      <c r="I18" s="35">
        <f t="shared" si="6"/>
        <v>558224</v>
      </c>
      <c r="J18" s="36">
        <v>2.5100000000000001E-2</v>
      </c>
      <c r="K18" s="37">
        <f t="shared" si="7"/>
        <v>6547.9675200000001</v>
      </c>
      <c r="L18" s="38">
        <v>1.1730000000000001E-2</v>
      </c>
      <c r="M18" s="14"/>
      <c r="N18" s="31" t="s">
        <v>14</v>
      </c>
      <c r="O18" s="50">
        <f t="shared" si="8"/>
        <v>4.37</v>
      </c>
      <c r="P18" s="50">
        <f t="shared" si="9"/>
        <v>2.5100000000000002</v>
      </c>
      <c r="Q18" s="48">
        <f t="shared" si="10"/>
        <v>1.741035856573705</v>
      </c>
      <c r="R18" s="51">
        <v>1</v>
      </c>
      <c r="S18" s="25"/>
      <c r="T18" s="31" t="s">
        <v>14</v>
      </c>
      <c r="U18" s="38">
        <f t="shared" si="0"/>
        <v>1.1730000000000001E-2</v>
      </c>
      <c r="V18" s="63">
        <f t="shared" si="1"/>
        <v>4.3700000000000003E-2</v>
      </c>
      <c r="W18" s="63">
        <f t="shared" si="11"/>
        <v>5.1260100000000012E-4</v>
      </c>
      <c r="Y18" s="31" t="s">
        <v>14</v>
      </c>
      <c r="Z18" s="54">
        <f t="shared" si="2"/>
        <v>13040080</v>
      </c>
      <c r="AA18" s="55">
        <f t="shared" si="3"/>
        <v>1.1730000000000001E-2</v>
      </c>
      <c r="AB18" s="54">
        <f t="shared" si="12"/>
        <v>152960.13840000003</v>
      </c>
    </row>
    <row r="19" spans="2:28" x14ac:dyDescent="0.15">
      <c r="B19" s="31" t="s">
        <v>15</v>
      </c>
      <c r="C19" s="35">
        <f t="shared" si="4"/>
        <v>10115760</v>
      </c>
      <c r="D19" s="36">
        <v>3.39E-2</v>
      </c>
      <c r="E19" s="37">
        <f t="shared" si="5"/>
        <v>180060.52799999999</v>
      </c>
      <c r="F19" s="38">
        <v>1.78E-2</v>
      </c>
      <c r="G19" s="20"/>
      <c r="H19" s="31" t="s">
        <v>15</v>
      </c>
      <c r="I19" s="35">
        <f t="shared" si="6"/>
        <v>400319.99999999994</v>
      </c>
      <c r="J19" s="36">
        <v>1.7999999999999999E-2</v>
      </c>
      <c r="K19" s="37">
        <f t="shared" si="7"/>
        <v>7514.0063999999984</v>
      </c>
      <c r="L19" s="38">
        <v>1.8769999999999998E-2</v>
      </c>
      <c r="M19" s="14"/>
      <c r="N19" s="31" t="s">
        <v>15</v>
      </c>
      <c r="O19" s="50">
        <f t="shared" si="8"/>
        <v>3.39</v>
      </c>
      <c r="P19" s="50">
        <f t="shared" si="9"/>
        <v>1.7999999999999998</v>
      </c>
      <c r="Q19" s="48">
        <f t="shared" si="10"/>
        <v>1.8833333333333335</v>
      </c>
      <c r="R19" s="51">
        <v>1</v>
      </c>
      <c r="S19" s="25"/>
      <c r="T19" s="31" t="s">
        <v>15</v>
      </c>
      <c r="U19" s="38">
        <f t="shared" si="0"/>
        <v>1.8769999999999998E-2</v>
      </c>
      <c r="V19" s="63">
        <f t="shared" si="1"/>
        <v>3.39E-2</v>
      </c>
      <c r="W19" s="63">
        <f t="shared" si="11"/>
        <v>6.3630299999999996E-4</v>
      </c>
      <c r="Y19" s="31" t="s">
        <v>15</v>
      </c>
      <c r="Z19" s="54">
        <f t="shared" si="2"/>
        <v>10115760</v>
      </c>
      <c r="AA19" s="55">
        <f t="shared" si="3"/>
        <v>1.8769999999999998E-2</v>
      </c>
      <c r="AB19" s="54">
        <f t="shared" si="12"/>
        <v>189872.81519999998</v>
      </c>
    </row>
    <row r="20" spans="2:28" x14ac:dyDescent="0.15">
      <c r="B20" s="31" t="s">
        <v>16</v>
      </c>
      <c r="C20" s="35">
        <f t="shared" si="4"/>
        <v>8474560</v>
      </c>
      <c r="D20" s="36">
        <v>2.8400000000000002E-2</v>
      </c>
      <c r="E20" s="37">
        <f t="shared" si="5"/>
        <v>234830.0576</v>
      </c>
      <c r="F20" s="38">
        <v>2.7709999999999999E-2</v>
      </c>
      <c r="G20" s="20"/>
      <c r="H20" s="31" t="s">
        <v>16</v>
      </c>
      <c r="I20" s="35">
        <f t="shared" si="6"/>
        <v>302464</v>
      </c>
      <c r="J20" s="36">
        <v>1.3599999999999999E-2</v>
      </c>
      <c r="K20" s="37">
        <f t="shared" si="7"/>
        <v>8583.9283199999991</v>
      </c>
      <c r="L20" s="38">
        <v>2.8379999999999999E-2</v>
      </c>
      <c r="M20" s="14"/>
      <c r="N20" s="31" t="s">
        <v>16</v>
      </c>
      <c r="O20" s="50">
        <f t="shared" si="8"/>
        <v>2.8400000000000003</v>
      </c>
      <c r="P20" s="50">
        <f t="shared" si="9"/>
        <v>1.3599999999999999</v>
      </c>
      <c r="Q20" s="48">
        <f t="shared" si="10"/>
        <v>2.0882352941176476</v>
      </c>
      <c r="R20" s="51">
        <v>1</v>
      </c>
      <c r="S20" s="25"/>
      <c r="T20" s="31" t="s">
        <v>16</v>
      </c>
      <c r="U20" s="38">
        <f t="shared" si="0"/>
        <v>2.8379999999999999E-2</v>
      </c>
      <c r="V20" s="63">
        <f t="shared" si="1"/>
        <v>2.8400000000000002E-2</v>
      </c>
      <c r="W20" s="63">
        <f t="shared" si="11"/>
        <v>8.0599200000000006E-4</v>
      </c>
      <c r="Y20" s="31" t="s">
        <v>16</v>
      </c>
      <c r="Z20" s="54">
        <f t="shared" si="2"/>
        <v>8474560</v>
      </c>
      <c r="AA20" s="55">
        <f t="shared" si="3"/>
        <v>2.8379999999999999E-2</v>
      </c>
      <c r="AB20" s="54">
        <f t="shared" si="12"/>
        <v>240508.0128</v>
      </c>
    </row>
    <row r="21" spans="2:28" x14ac:dyDescent="0.15">
      <c r="B21" s="31" t="s">
        <v>17</v>
      </c>
      <c r="C21" s="35">
        <f t="shared" si="4"/>
        <v>7400320</v>
      </c>
      <c r="D21" s="36">
        <v>2.4799999999999999E-2</v>
      </c>
      <c r="E21" s="37">
        <f t="shared" si="5"/>
        <v>321913.92</v>
      </c>
      <c r="F21" s="38">
        <v>4.3499999999999997E-2</v>
      </c>
      <c r="G21" s="20"/>
      <c r="H21" s="31" t="s">
        <v>17</v>
      </c>
      <c r="I21" s="35">
        <f t="shared" si="6"/>
        <v>215728</v>
      </c>
      <c r="J21" s="36">
        <v>9.7000000000000003E-3</v>
      </c>
      <c r="K21" s="37">
        <f t="shared" si="7"/>
        <v>9211.5856000000003</v>
      </c>
      <c r="L21" s="38">
        <v>4.2700000000000002E-2</v>
      </c>
      <c r="M21" s="14"/>
      <c r="N21" s="31" t="s">
        <v>17</v>
      </c>
      <c r="O21" s="50">
        <f t="shared" si="8"/>
        <v>2.48</v>
      </c>
      <c r="P21" s="50">
        <f t="shared" si="9"/>
        <v>0.97</v>
      </c>
      <c r="Q21" s="48">
        <f t="shared" si="10"/>
        <v>2.5567010309278353</v>
      </c>
      <c r="R21" s="51">
        <v>1</v>
      </c>
      <c r="S21" s="25"/>
      <c r="T21" s="31" t="s">
        <v>17</v>
      </c>
      <c r="U21" s="38">
        <f t="shared" si="0"/>
        <v>4.2700000000000002E-2</v>
      </c>
      <c r="V21" s="63">
        <f t="shared" si="1"/>
        <v>2.4799999999999999E-2</v>
      </c>
      <c r="W21" s="63">
        <f t="shared" si="11"/>
        <v>1.0589600000000001E-3</v>
      </c>
      <c r="Y21" s="31" t="s">
        <v>17</v>
      </c>
      <c r="Z21" s="54">
        <f t="shared" si="2"/>
        <v>7400320</v>
      </c>
      <c r="AA21" s="55">
        <f t="shared" si="3"/>
        <v>4.2700000000000002E-2</v>
      </c>
      <c r="AB21" s="54">
        <f t="shared" si="12"/>
        <v>315993.66399999999</v>
      </c>
    </row>
    <row r="22" spans="2:28" x14ac:dyDescent="0.15">
      <c r="B22" s="31" t="s">
        <v>29</v>
      </c>
      <c r="C22" s="35">
        <f t="shared" si="4"/>
        <v>5580080</v>
      </c>
      <c r="D22" s="36">
        <v>1.8700000000000001E-2</v>
      </c>
      <c r="E22" s="37">
        <f t="shared" si="5"/>
        <v>388261.96640000003</v>
      </c>
      <c r="F22" s="38">
        <v>6.9580000000000003E-2</v>
      </c>
      <c r="G22" s="20"/>
      <c r="H22" s="31" t="s">
        <v>29</v>
      </c>
      <c r="I22" s="35">
        <f t="shared" si="6"/>
        <v>117872</v>
      </c>
      <c r="J22" s="36">
        <v>5.3E-3</v>
      </c>
      <c r="K22" s="37">
        <f t="shared" si="7"/>
        <v>8876.9403199999997</v>
      </c>
      <c r="L22" s="38">
        <v>7.5310000000000002E-2</v>
      </c>
      <c r="M22" s="14"/>
      <c r="N22" s="31" t="s">
        <v>29</v>
      </c>
      <c r="O22" s="50">
        <f t="shared" si="8"/>
        <v>1.87</v>
      </c>
      <c r="P22" s="50">
        <f t="shared" si="9"/>
        <v>0.53</v>
      </c>
      <c r="Q22" s="48">
        <f t="shared" si="10"/>
        <v>3.5283018867924527</v>
      </c>
      <c r="R22" s="51">
        <v>1</v>
      </c>
      <c r="S22" s="25"/>
      <c r="T22" s="31" t="s">
        <v>29</v>
      </c>
      <c r="U22" s="38">
        <f t="shared" si="0"/>
        <v>7.5310000000000002E-2</v>
      </c>
      <c r="V22" s="63">
        <f t="shared" si="1"/>
        <v>1.8700000000000001E-2</v>
      </c>
      <c r="W22" s="63">
        <f t="shared" si="11"/>
        <v>1.4082970000000002E-3</v>
      </c>
      <c r="Y22" s="31" t="s">
        <v>29</v>
      </c>
      <c r="Z22" s="54">
        <f t="shared" si="2"/>
        <v>5580080</v>
      </c>
      <c r="AA22" s="55">
        <f t="shared" si="3"/>
        <v>7.5310000000000002E-2</v>
      </c>
      <c r="AB22" s="54">
        <f t="shared" si="12"/>
        <v>420235.8248</v>
      </c>
    </row>
    <row r="23" spans="2:28" x14ac:dyDescent="0.15">
      <c r="B23" s="31" t="s">
        <v>30</v>
      </c>
      <c r="C23" s="35">
        <f t="shared" si="4"/>
        <v>3192880</v>
      </c>
      <c r="D23" s="36">
        <v>1.0699999999999999E-2</v>
      </c>
      <c r="E23" s="37">
        <f t="shared" si="5"/>
        <v>353004.81280000001</v>
      </c>
      <c r="F23" s="38">
        <v>0.11056000000000001</v>
      </c>
      <c r="G23" s="20"/>
      <c r="H23" s="31" t="s">
        <v>30</v>
      </c>
      <c r="I23" s="35">
        <f t="shared" si="6"/>
        <v>53375.999999999993</v>
      </c>
      <c r="J23" s="36">
        <v>2.3999999999999998E-3</v>
      </c>
      <c r="K23" s="37">
        <f t="shared" si="7"/>
        <v>6815.581439999999</v>
      </c>
      <c r="L23" s="38">
        <v>0.12769</v>
      </c>
      <c r="M23" s="14"/>
      <c r="N23" s="31" t="s">
        <v>30</v>
      </c>
      <c r="O23" s="50">
        <f t="shared" si="8"/>
        <v>1.0699999999999998</v>
      </c>
      <c r="P23" s="50">
        <f t="shared" si="9"/>
        <v>0.24</v>
      </c>
      <c r="Q23" s="48">
        <f t="shared" si="10"/>
        <v>4.458333333333333</v>
      </c>
      <c r="R23" s="51">
        <v>1</v>
      </c>
      <c r="S23" s="25"/>
      <c r="T23" s="31" t="s">
        <v>30</v>
      </c>
      <c r="U23" s="38">
        <f t="shared" si="0"/>
        <v>0.12769</v>
      </c>
      <c r="V23" s="63">
        <f t="shared" si="1"/>
        <v>1.0699999999999999E-2</v>
      </c>
      <c r="W23" s="63">
        <f t="shared" si="11"/>
        <v>1.3662829999999998E-3</v>
      </c>
      <c r="Y23" s="31" t="s">
        <v>30</v>
      </c>
      <c r="Z23" s="54">
        <f t="shared" si="2"/>
        <v>3192880</v>
      </c>
      <c r="AA23" s="55">
        <f t="shared" si="3"/>
        <v>0.12769</v>
      </c>
      <c r="AB23" s="54">
        <f t="shared" si="12"/>
        <v>407698.84720000002</v>
      </c>
    </row>
    <row r="24" spans="2:28" x14ac:dyDescent="0.15">
      <c r="B24" s="31" t="s">
        <v>31</v>
      </c>
      <c r="C24" s="35">
        <f t="shared" si="4"/>
        <v>1342800</v>
      </c>
      <c r="D24" s="36">
        <v>4.4999999999999997E-3</v>
      </c>
      <c r="E24" s="37">
        <f t="shared" si="5"/>
        <v>234681.15600000002</v>
      </c>
      <c r="F24" s="38">
        <v>0.17477000000000001</v>
      </c>
      <c r="G24" s="20"/>
      <c r="H24" s="31" t="s">
        <v>31</v>
      </c>
      <c r="I24" s="35">
        <f t="shared" si="6"/>
        <v>15568</v>
      </c>
      <c r="J24" s="36">
        <v>6.9999999999999999E-4</v>
      </c>
      <c r="K24" s="37">
        <f t="shared" si="7"/>
        <v>3241.2575999999999</v>
      </c>
      <c r="L24" s="38">
        <v>0.2082</v>
      </c>
      <c r="M24" s="14"/>
      <c r="N24" s="31" t="s">
        <v>31</v>
      </c>
      <c r="O24" s="50">
        <f t="shared" si="8"/>
        <v>0.44999999999999996</v>
      </c>
      <c r="P24" s="50">
        <f t="shared" si="9"/>
        <v>6.9999999999999993E-2</v>
      </c>
      <c r="Q24" s="48">
        <f t="shared" si="10"/>
        <v>6.4285714285714288</v>
      </c>
      <c r="R24" s="51">
        <v>1</v>
      </c>
      <c r="S24" s="25"/>
      <c r="T24" s="31" t="s">
        <v>31</v>
      </c>
      <c r="U24" s="38">
        <f t="shared" si="0"/>
        <v>0.2082</v>
      </c>
      <c r="V24" s="63">
        <f t="shared" si="1"/>
        <v>4.4999999999999997E-3</v>
      </c>
      <c r="W24" s="63">
        <f t="shared" si="11"/>
        <v>9.3689999999999995E-4</v>
      </c>
      <c r="Y24" s="31" t="s">
        <v>31</v>
      </c>
      <c r="Z24" s="54">
        <f t="shared" si="2"/>
        <v>1342800</v>
      </c>
      <c r="AA24" s="55">
        <f t="shared" si="3"/>
        <v>0.2082</v>
      </c>
      <c r="AB24" s="54">
        <f t="shared" si="12"/>
        <v>279570.96000000002</v>
      </c>
    </row>
    <row r="25" spans="2:28" x14ac:dyDescent="0.15">
      <c r="B25" s="31" t="s">
        <v>32</v>
      </c>
      <c r="C25" s="35">
        <f t="shared" si="4"/>
        <v>387920</v>
      </c>
      <c r="D25" s="36">
        <v>1.2999999999999999E-3</v>
      </c>
      <c r="E25" s="37">
        <f t="shared" si="5"/>
        <v>107283.15519999999</v>
      </c>
      <c r="F25" s="38">
        <v>0.27655999999999997</v>
      </c>
      <c r="G25" s="20"/>
      <c r="H25" s="31" t="s">
        <v>32</v>
      </c>
      <c r="I25" s="35">
        <f t="shared" si="6"/>
        <v>2224</v>
      </c>
      <c r="J25" s="36">
        <v>1E-4</v>
      </c>
      <c r="K25" s="37">
        <f t="shared" si="7"/>
        <v>724.49023999999997</v>
      </c>
      <c r="L25" s="38">
        <v>0.32575999999999999</v>
      </c>
      <c r="M25" s="14"/>
      <c r="N25" s="31" t="s">
        <v>32</v>
      </c>
      <c r="O25" s="50">
        <f t="shared" si="8"/>
        <v>0.13</v>
      </c>
      <c r="P25" s="50">
        <f t="shared" si="9"/>
        <v>0.01</v>
      </c>
      <c r="Q25" s="48">
        <f t="shared" si="10"/>
        <v>13</v>
      </c>
      <c r="R25" s="51">
        <v>1</v>
      </c>
      <c r="S25" s="25"/>
      <c r="T25" s="31" t="s">
        <v>32</v>
      </c>
      <c r="U25" s="38">
        <f t="shared" si="0"/>
        <v>0.32575999999999999</v>
      </c>
      <c r="V25" s="63">
        <f t="shared" si="1"/>
        <v>1.2999999999999999E-3</v>
      </c>
      <c r="W25" s="63">
        <f t="shared" si="11"/>
        <v>4.2348799999999997E-4</v>
      </c>
      <c r="Y25" s="31" t="s">
        <v>32</v>
      </c>
      <c r="Z25" s="54">
        <f t="shared" si="2"/>
        <v>387920</v>
      </c>
      <c r="AA25" s="55">
        <f t="shared" si="3"/>
        <v>0.32575999999999999</v>
      </c>
      <c r="AB25" s="54">
        <f t="shared" si="12"/>
        <v>126368.8192</v>
      </c>
    </row>
    <row r="26" spans="2:28" x14ac:dyDescent="0.15">
      <c r="B26" s="32" t="s">
        <v>33</v>
      </c>
      <c r="C26" s="39">
        <f t="shared" si="4"/>
        <v>89519.999999999985</v>
      </c>
      <c r="D26" s="40">
        <v>2.9999999999999997E-4</v>
      </c>
      <c r="E26" s="41">
        <f t="shared" si="5"/>
        <v>39292.118399999992</v>
      </c>
      <c r="F26" s="42">
        <v>0.43891999999999998</v>
      </c>
      <c r="G26" s="20"/>
      <c r="H26" s="32" t="s">
        <v>33</v>
      </c>
      <c r="I26" s="39">
        <f t="shared" si="6"/>
        <v>2224</v>
      </c>
      <c r="J26" s="40">
        <v>1E-4</v>
      </c>
      <c r="K26" s="41">
        <f t="shared" si="7"/>
        <v>1089.204</v>
      </c>
      <c r="L26" s="42">
        <v>0.48975000000000002</v>
      </c>
      <c r="M26" s="14"/>
      <c r="N26" s="32" t="s">
        <v>33</v>
      </c>
      <c r="O26" s="50">
        <f t="shared" si="8"/>
        <v>0.03</v>
      </c>
      <c r="P26" s="50">
        <f t="shared" si="9"/>
        <v>0.01</v>
      </c>
      <c r="Q26" s="48">
        <f t="shared" si="10"/>
        <v>3</v>
      </c>
      <c r="R26" s="52">
        <v>1</v>
      </c>
      <c r="S26" s="25"/>
      <c r="T26" s="31" t="s">
        <v>33</v>
      </c>
      <c r="U26" s="42">
        <f t="shared" si="0"/>
        <v>0.48975000000000002</v>
      </c>
      <c r="V26" s="40">
        <f t="shared" si="1"/>
        <v>2.9999999999999997E-4</v>
      </c>
      <c r="W26" s="40">
        <f t="shared" si="11"/>
        <v>1.4692499999999998E-4</v>
      </c>
      <c r="Y26" s="31" t="s">
        <v>33</v>
      </c>
      <c r="Z26" s="54">
        <f t="shared" si="2"/>
        <v>89519.999999999985</v>
      </c>
      <c r="AA26" s="55">
        <f t="shared" si="3"/>
        <v>0.48975000000000002</v>
      </c>
      <c r="AB26" s="54">
        <f t="shared" si="12"/>
        <v>43842.419999999991</v>
      </c>
    </row>
    <row r="27" spans="2:28" x14ac:dyDescent="0.15">
      <c r="B27" s="33" t="s">
        <v>0</v>
      </c>
      <c r="C27" s="43">
        <v>298400000</v>
      </c>
      <c r="D27" s="44">
        <f>SUM(D5:D26)</f>
        <v>0.99990000000000001</v>
      </c>
      <c r="E27" s="43">
        <f>SUM(E5:E26)</f>
        <v>2508899.1576</v>
      </c>
      <c r="F27" s="45">
        <f>SUM(F5:F26)</f>
        <v>1.20116</v>
      </c>
      <c r="G27" s="18"/>
      <c r="H27" s="33" t="s">
        <v>0</v>
      </c>
      <c r="I27" s="43">
        <v>22240000</v>
      </c>
      <c r="J27" s="44">
        <f>SUM(J5:J26)</f>
        <v>0.99509999999999987</v>
      </c>
      <c r="K27" s="43">
        <f>SUM(K5:K26)</f>
        <v>102448.7824</v>
      </c>
      <c r="L27" s="45">
        <f>SUM(L5:L26)</f>
        <v>1.3765499999999999</v>
      </c>
      <c r="M27" s="22"/>
      <c r="N27" s="33" t="s">
        <v>0</v>
      </c>
      <c r="O27" s="49">
        <f>SUM(O5:O26)</f>
        <v>99.990000000000023</v>
      </c>
      <c r="P27" s="49">
        <f>SUM(P5:P26)</f>
        <v>99.51</v>
      </c>
      <c r="Q27" s="49">
        <v>1.0000000000000002</v>
      </c>
      <c r="R27" s="53"/>
      <c r="S27" s="25"/>
      <c r="T27" s="33" t="s">
        <v>0</v>
      </c>
      <c r="U27" s="64"/>
      <c r="V27" s="44">
        <f>SUM(V5:V26)</f>
        <v>0.99990000000000001</v>
      </c>
      <c r="W27" s="44">
        <f>SUM(W5:W26)*1000</f>
        <v>9.6797209999999989</v>
      </c>
      <c r="Y27" s="33" t="s">
        <v>0</v>
      </c>
      <c r="Z27" s="43">
        <f t="shared" si="2"/>
        <v>298400000</v>
      </c>
      <c r="AA27" s="56"/>
      <c r="AB27" s="43">
        <f>SUM(AB5:AB26)</f>
        <v>2888428.7464000001</v>
      </c>
    </row>
    <row r="28" spans="2:28" x14ac:dyDescent="0.15">
      <c r="H28"/>
      <c r="I28"/>
      <c r="J28"/>
      <c r="K28" s="13"/>
      <c r="L28" s="13"/>
      <c r="N28" s="25"/>
      <c r="O28" s="25"/>
      <c r="P28" s="25"/>
      <c r="Q28" s="26"/>
      <c r="R28" s="26"/>
      <c r="S28" s="25"/>
      <c r="T28"/>
      <c r="U28"/>
      <c r="Z28" s="13"/>
    </row>
    <row r="29" spans="2:28" x14ac:dyDescent="0.15">
      <c r="C29" s="19"/>
      <c r="E29" s="21" t="s">
        <v>21</v>
      </c>
      <c r="F29" s="46">
        <f>E27/C27*1000</f>
        <v>8.407839000000001</v>
      </c>
      <c r="G29" s="16"/>
      <c r="H29"/>
      <c r="I29" s="19"/>
      <c r="J29"/>
      <c r="K29" s="21" t="s">
        <v>21</v>
      </c>
      <c r="L29" s="46">
        <f>K27/I27*1000</f>
        <v>4.6065099999999992</v>
      </c>
      <c r="N29" s="25"/>
      <c r="O29" s="25"/>
      <c r="P29" s="25"/>
      <c r="Q29" s="26"/>
      <c r="R29" s="26"/>
      <c r="S29" s="25"/>
      <c r="T29"/>
      <c r="U29"/>
      <c r="V29" s="28" t="s">
        <v>21</v>
      </c>
      <c r="W29" s="46">
        <f>W27</f>
        <v>9.6797209999999989</v>
      </c>
      <c r="AA29" s="28" t="s">
        <v>21</v>
      </c>
      <c r="AB29" s="46">
        <f>AB27/Z27*1000</f>
        <v>9.6797210000000007</v>
      </c>
    </row>
    <row r="30" spans="2:28" x14ac:dyDescent="0.15">
      <c r="R30" s="26"/>
      <c r="S30" s="25"/>
      <c r="T30"/>
      <c r="U30"/>
    </row>
    <row r="31" spans="2:28" ht="14" thickBot="1" x14ac:dyDescent="0.2">
      <c r="R31" s="25"/>
      <c r="S31" s="25"/>
      <c r="T31"/>
      <c r="U31"/>
    </row>
    <row r="32" spans="2:28" x14ac:dyDescent="0.15">
      <c r="R32" s="24"/>
      <c r="S32" s="25"/>
      <c r="T32"/>
      <c r="U32" s="2"/>
      <c r="V32" s="3" t="s">
        <v>26</v>
      </c>
      <c r="W32" s="57">
        <f>F29</f>
        <v>8.407839000000001</v>
      </c>
    </row>
    <row r="33" spans="18:23" x14ac:dyDescent="0.15">
      <c r="R33" s="24"/>
      <c r="S33" s="25"/>
      <c r="T33"/>
      <c r="U33" s="4"/>
      <c r="V33" s="5" t="s">
        <v>39</v>
      </c>
      <c r="W33" s="58"/>
    </row>
    <row r="34" spans="18:23" x14ac:dyDescent="0.15">
      <c r="R34" s="24"/>
      <c r="S34" s="25"/>
      <c r="T34"/>
      <c r="U34" s="4"/>
      <c r="V34" s="5"/>
      <c r="W34" s="58"/>
    </row>
    <row r="35" spans="18:23" x14ac:dyDescent="0.15">
      <c r="R35" s="24"/>
      <c r="S35" s="25"/>
      <c r="T35"/>
      <c r="U35" s="4"/>
      <c r="V35" s="6"/>
      <c r="W35" s="59"/>
    </row>
    <row r="36" spans="18:23" x14ac:dyDescent="0.15">
      <c r="R36" s="24"/>
      <c r="S36" s="25"/>
      <c r="T36"/>
      <c r="U36" s="4"/>
      <c r="V36" s="5" t="s">
        <v>26</v>
      </c>
      <c r="W36" s="60">
        <f>L29</f>
        <v>4.6065099999999992</v>
      </c>
    </row>
    <row r="37" spans="18:23" x14ac:dyDescent="0.15">
      <c r="R37" s="24"/>
      <c r="S37" s="25"/>
      <c r="T37"/>
      <c r="U37" s="4"/>
      <c r="V37" s="5" t="s">
        <v>40</v>
      </c>
      <c r="W37" s="58"/>
    </row>
    <row r="38" spans="18:23" x14ac:dyDescent="0.15">
      <c r="R38" s="24"/>
      <c r="S38" s="25"/>
      <c r="T38"/>
      <c r="U38" s="4"/>
      <c r="V38" s="6"/>
      <c r="W38" s="58"/>
    </row>
    <row r="39" spans="18:23" x14ac:dyDescent="0.15">
      <c r="R39" s="24"/>
      <c r="S39" s="25"/>
      <c r="T39"/>
      <c r="U39" s="4"/>
      <c r="V39" s="5" t="s">
        <v>26</v>
      </c>
      <c r="W39" s="61">
        <f>W29</f>
        <v>9.6797209999999989</v>
      </c>
    </row>
    <row r="40" spans="18:23" ht="14" thickBot="1" x14ac:dyDescent="0.2">
      <c r="R40" s="24"/>
      <c r="S40" s="25"/>
      <c r="T40" s="25"/>
      <c r="U40" s="7"/>
      <c r="V40" s="8" t="s">
        <v>41</v>
      </c>
      <c r="W40" s="62"/>
    </row>
    <row r="41" spans="18:23" x14ac:dyDescent="0.15">
      <c r="R41" s="24"/>
      <c r="S41" s="25"/>
      <c r="T41" s="25"/>
      <c r="U41" s="27"/>
      <c r="V41" s="25"/>
    </row>
    <row r="42" spans="18:23" x14ac:dyDescent="0.15">
      <c r="R42" s="24"/>
      <c r="S42" s="25"/>
      <c r="T42" s="25"/>
      <c r="U42" s="27"/>
      <c r="V42" s="25"/>
    </row>
    <row r="43" spans="18:23" x14ac:dyDescent="0.15">
      <c r="R43" s="24"/>
      <c r="S43" s="25"/>
      <c r="T43" s="25"/>
      <c r="U43" s="27"/>
      <c r="V43" s="25"/>
    </row>
    <row r="44" spans="18:23" x14ac:dyDescent="0.15">
      <c r="R44" s="24"/>
      <c r="S44" s="25"/>
      <c r="T44" s="25"/>
      <c r="U44" s="27"/>
      <c r="V44" s="25"/>
    </row>
    <row r="45" spans="18:23" x14ac:dyDescent="0.15">
      <c r="R45" s="24"/>
      <c r="S45" s="25"/>
      <c r="T45" s="25"/>
      <c r="U45" s="27"/>
      <c r="V45" s="25"/>
    </row>
    <row r="46" spans="18:23" x14ac:dyDescent="0.15">
      <c r="R46" s="24"/>
      <c r="S46" s="25"/>
      <c r="T46" s="25"/>
      <c r="U46" s="27"/>
      <c r="V46" s="25"/>
    </row>
    <row r="47" spans="18:23" x14ac:dyDescent="0.15">
      <c r="R47" s="24"/>
      <c r="S47" s="25"/>
      <c r="T47" s="25"/>
      <c r="U47" s="27"/>
      <c r="V47" s="25"/>
    </row>
    <row r="48" spans="18:23" x14ac:dyDescent="0.15">
      <c r="R48" s="24"/>
      <c r="S48" s="25"/>
      <c r="T48" s="25"/>
      <c r="U48" s="27"/>
      <c r="V48" s="25"/>
    </row>
    <row r="49" spans="18:22" x14ac:dyDescent="0.15">
      <c r="R49" s="24"/>
      <c r="S49" s="25"/>
      <c r="T49" s="25"/>
      <c r="U49" s="27"/>
      <c r="V49" s="25"/>
    </row>
    <row r="50" spans="18:22" x14ac:dyDescent="0.15">
      <c r="R50" s="24"/>
      <c r="S50" s="25"/>
      <c r="T50" s="25"/>
      <c r="U50" s="27"/>
      <c r="V50" s="25"/>
    </row>
    <row r="51" spans="18:22" x14ac:dyDescent="0.15">
      <c r="R51" s="24"/>
      <c r="S51" s="25"/>
      <c r="T51" s="25"/>
      <c r="U51" s="27"/>
      <c r="V51" s="25"/>
    </row>
    <row r="52" spans="18:22" x14ac:dyDescent="0.15">
      <c r="R52" s="24"/>
      <c r="S52" s="25"/>
      <c r="T52" s="25"/>
      <c r="U52" s="27"/>
      <c r="V52" s="25"/>
    </row>
    <row r="53" spans="18:22" x14ac:dyDescent="0.15">
      <c r="R53" s="24"/>
      <c r="S53" s="25"/>
      <c r="T53" s="25"/>
      <c r="U53" s="27"/>
      <c r="V53" s="25"/>
    </row>
    <row r="54" spans="18:22" x14ac:dyDescent="0.15">
      <c r="R54" s="25"/>
      <c r="S54" s="25"/>
      <c r="T54" s="25"/>
      <c r="U54" s="27"/>
      <c r="V54" s="25"/>
    </row>
    <row r="55" spans="18:22" x14ac:dyDescent="0.15">
      <c r="R55" s="26"/>
      <c r="S55" s="25"/>
      <c r="T55" s="25"/>
      <c r="U55" s="25"/>
      <c r="V55" s="26"/>
    </row>
    <row r="56" spans="18:22" x14ac:dyDescent="0.15">
      <c r="R56" s="26"/>
      <c r="S56" s="25"/>
      <c r="T56" s="25"/>
      <c r="U56" s="25"/>
      <c r="V56" s="26"/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CDR_Standardization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Ernesto Amaral</cp:lastModifiedBy>
  <dcterms:created xsi:type="dcterms:W3CDTF">2008-08-20T06:01:36Z</dcterms:created>
  <dcterms:modified xsi:type="dcterms:W3CDTF">2019-10-22T05:14:51Z</dcterms:modified>
</cp:coreProperties>
</file>