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9-2/Demographic_Methods(SOCI320)/Lectures/07-Period_mortality(W7)/Examples_rates/Excel_life_table/"/>
    </mc:Choice>
  </mc:AlternateContent>
  <xr:revisionPtr revIDLastSave="0" documentId="13_ncr:1_{E7668DCF-F68F-E64C-8350-8D38EB5BFC2A}" xr6:coauthVersionLast="36" xr6:coauthVersionMax="36" xr10:uidLastSave="{00000000-0000-0000-0000-000000000000}"/>
  <bookViews>
    <workbookView xWindow="0" yWindow="460" windowWidth="28800" windowHeight="16680" tabRatio="885" xr2:uid="{00000000-000D-0000-FFFF-FFFF00000000}"/>
  </bookViews>
  <sheets>
    <sheet name="Population_data" sheetId="5" r:id="rId1"/>
    <sheet name="Death_data" sheetId="2" r:id="rId2"/>
    <sheet name="Life_table_female" sheetId="4" r:id="rId3"/>
    <sheet name="Life_table_male" sheetId="1" r:id="rId4"/>
    <sheet name="Age-sex_structure" sheetId="7" r:id="rId5"/>
    <sheet name="Age-sex_structure_stationary" sheetId="6" r:id="rId6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7" l="1"/>
  <c r="C9" i="7"/>
  <c r="C10" i="7"/>
  <c r="C17" i="7"/>
  <c r="C18" i="7"/>
  <c r="C3" i="7"/>
  <c r="B7" i="7"/>
  <c r="B8" i="7"/>
  <c r="B11" i="7"/>
  <c r="B12" i="7"/>
  <c r="B15" i="7"/>
  <c r="B16" i="7"/>
  <c r="B19" i="7"/>
  <c r="B20" i="7"/>
  <c r="B21" i="7"/>
  <c r="G3" i="7" s="1"/>
  <c r="G18" i="7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3" i="5"/>
  <c r="D5" i="1"/>
  <c r="E5" i="1" s="1"/>
  <c r="F5" i="1" s="1"/>
  <c r="G6" i="1" s="1"/>
  <c r="C5" i="1"/>
  <c r="H5" i="1"/>
  <c r="I5" i="1" s="1"/>
  <c r="D6" i="1"/>
  <c r="C6" i="1"/>
  <c r="E6" i="1"/>
  <c r="F6" i="1" s="1"/>
  <c r="D7" i="1"/>
  <c r="C7" i="1"/>
  <c r="C4" i="7" s="1"/>
  <c r="E7" i="1"/>
  <c r="F7" i="1" s="1"/>
  <c r="D8" i="1"/>
  <c r="C8" i="1"/>
  <c r="C5" i="7" s="1"/>
  <c r="E8" i="1"/>
  <c r="F8" i="1" s="1"/>
  <c r="D9" i="1"/>
  <c r="C9" i="1"/>
  <c r="C6" i="7" s="1"/>
  <c r="E9" i="1"/>
  <c r="F9" i="1"/>
  <c r="D10" i="1"/>
  <c r="C10" i="1"/>
  <c r="D11" i="1"/>
  <c r="C11" i="1"/>
  <c r="C8" i="7" s="1"/>
  <c r="D12" i="1"/>
  <c r="C12" i="1"/>
  <c r="E12" i="1"/>
  <c r="F12" i="1"/>
  <c r="D13" i="1"/>
  <c r="C13" i="1"/>
  <c r="E13" i="1"/>
  <c r="F13" i="1"/>
  <c r="D14" i="1"/>
  <c r="C14" i="1"/>
  <c r="D15" i="1"/>
  <c r="C15" i="1"/>
  <c r="C12" i="7" s="1"/>
  <c r="D16" i="1"/>
  <c r="C16" i="1"/>
  <c r="C13" i="7" s="1"/>
  <c r="E16" i="1"/>
  <c r="F16" i="1"/>
  <c r="D17" i="1"/>
  <c r="C17" i="1"/>
  <c r="C14" i="7" s="1"/>
  <c r="E17" i="1"/>
  <c r="F17" i="1"/>
  <c r="D18" i="1"/>
  <c r="C18" i="1"/>
  <c r="D19" i="1"/>
  <c r="C19" i="1"/>
  <c r="C16" i="7" s="1"/>
  <c r="E19" i="1"/>
  <c r="F19" i="1" s="1"/>
  <c r="D20" i="1"/>
  <c r="C20" i="1"/>
  <c r="E20" i="1"/>
  <c r="F20" i="1" s="1"/>
  <c r="D21" i="1"/>
  <c r="C21" i="1"/>
  <c r="E21" i="1"/>
  <c r="F21" i="1"/>
  <c r="D22" i="1"/>
  <c r="C22" i="1"/>
  <c r="D23" i="1"/>
  <c r="C23" i="1"/>
  <c r="C20" i="7" s="1"/>
  <c r="E23" i="1"/>
  <c r="D5" i="4"/>
  <c r="C5" i="4"/>
  <c r="B3" i="7" s="1"/>
  <c r="D3" i="7" s="1"/>
  <c r="E5" i="4"/>
  <c r="F5" i="4"/>
  <c r="G6" i="4" s="1"/>
  <c r="D6" i="4"/>
  <c r="E6" i="4" s="1"/>
  <c r="F6" i="4" s="1"/>
  <c r="G7" i="4" s="1"/>
  <c r="C6" i="4"/>
  <c r="D7" i="4"/>
  <c r="C7" i="4"/>
  <c r="B4" i="7" s="1"/>
  <c r="E7" i="4"/>
  <c r="F7" i="4" s="1"/>
  <c r="D8" i="4"/>
  <c r="C8" i="4"/>
  <c r="B5" i="7" s="1"/>
  <c r="E8" i="4"/>
  <c r="F8" i="4"/>
  <c r="D9" i="4"/>
  <c r="E9" i="4" s="1"/>
  <c r="C9" i="4"/>
  <c r="B6" i="7" s="1"/>
  <c r="D6" i="7" s="1"/>
  <c r="F9" i="4"/>
  <c r="D10" i="4"/>
  <c r="E10" i="4" s="1"/>
  <c r="F10" i="4" s="1"/>
  <c r="C10" i="4"/>
  <c r="D11" i="4"/>
  <c r="C11" i="4"/>
  <c r="E11" i="4"/>
  <c r="F11" i="4" s="1"/>
  <c r="D12" i="4"/>
  <c r="C12" i="4"/>
  <c r="B9" i="7" s="1"/>
  <c r="E12" i="4"/>
  <c r="F12" i="4" s="1"/>
  <c r="D13" i="4"/>
  <c r="E13" i="4" s="1"/>
  <c r="F13" i="4" s="1"/>
  <c r="C13" i="4"/>
  <c r="B10" i="7" s="1"/>
  <c r="D14" i="4"/>
  <c r="E14" i="4" s="1"/>
  <c r="F14" i="4" s="1"/>
  <c r="C14" i="4"/>
  <c r="D15" i="4"/>
  <c r="C15" i="4"/>
  <c r="E15" i="4"/>
  <c r="F15" i="4" s="1"/>
  <c r="D16" i="4"/>
  <c r="C16" i="4"/>
  <c r="B13" i="7" s="1"/>
  <c r="E16" i="4"/>
  <c r="F16" i="4"/>
  <c r="D17" i="4"/>
  <c r="E17" i="4" s="1"/>
  <c r="C17" i="4"/>
  <c r="B14" i="7" s="1"/>
  <c r="D14" i="7" s="1"/>
  <c r="F17" i="4"/>
  <c r="D18" i="4"/>
  <c r="E18" i="4" s="1"/>
  <c r="F18" i="4" s="1"/>
  <c r="C18" i="4"/>
  <c r="D19" i="4"/>
  <c r="C19" i="4"/>
  <c r="E19" i="4"/>
  <c r="F19" i="4" s="1"/>
  <c r="D20" i="4"/>
  <c r="C20" i="4"/>
  <c r="B17" i="7" s="1"/>
  <c r="E20" i="4"/>
  <c r="F20" i="4" s="1"/>
  <c r="D21" i="4"/>
  <c r="E21" i="4" s="1"/>
  <c r="F21" i="4" s="1"/>
  <c r="C21" i="4"/>
  <c r="B18" i="7" s="1"/>
  <c r="D22" i="4"/>
  <c r="E22" i="4" s="1"/>
  <c r="F22" i="4" s="1"/>
  <c r="C22" i="4"/>
  <c r="D23" i="4"/>
  <c r="C23" i="4"/>
  <c r="E23" i="4"/>
  <c r="B22" i="5"/>
  <c r="D22" i="5" s="1"/>
  <c r="C22" i="5"/>
  <c r="B131" i="2"/>
  <c r="C131" i="2"/>
  <c r="C130" i="2"/>
  <c r="B130" i="2"/>
  <c r="H7" i="4" l="1"/>
  <c r="I7" i="4" s="1"/>
  <c r="B4" i="6" s="1"/>
  <c r="C11" i="7"/>
  <c r="E14" i="1"/>
  <c r="F14" i="1" s="1"/>
  <c r="H6" i="4"/>
  <c r="I6" i="4" s="1"/>
  <c r="H5" i="4"/>
  <c r="I5" i="4" s="1"/>
  <c r="C15" i="7"/>
  <c r="E18" i="1"/>
  <c r="F18" i="1" s="1"/>
  <c r="G11" i="7"/>
  <c r="D8" i="7"/>
  <c r="G8" i="7"/>
  <c r="D18" i="7"/>
  <c r="G8" i="4"/>
  <c r="G9" i="4" s="1"/>
  <c r="C19" i="7"/>
  <c r="E22" i="1"/>
  <c r="F22" i="1" s="1"/>
  <c r="E11" i="1"/>
  <c r="F11" i="1" s="1"/>
  <c r="G10" i="7"/>
  <c r="D15" i="7"/>
  <c r="G15" i="7"/>
  <c r="D7" i="7"/>
  <c r="G7" i="7"/>
  <c r="D16" i="7"/>
  <c r="G16" i="7"/>
  <c r="D4" i="7"/>
  <c r="G4" i="7"/>
  <c r="E15" i="1"/>
  <c r="F15" i="1" s="1"/>
  <c r="C7" i="7"/>
  <c r="E10" i="1"/>
  <c r="F10" i="1" s="1"/>
  <c r="G19" i="7"/>
  <c r="D17" i="7"/>
  <c r="G17" i="7"/>
  <c r="D13" i="7"/>
  <c r="G13" i="7"/>
  <c r="D9" i="7"/>
  <c r="G9" i="7"/>
  <c r="G21" i="7" s="1"/>
  <c r="D5" i="7"/>
  <c r="G5" i="7"/>
  <c r="G7" i="1"/>
  <c r="D20" i="7"/>
  <c r="G20" i="7"/>
  <c r="D12" i="7"/>
  <c r="G12" i="7"/>
  <c r="G14" i="7"/>
  <c r="G6" i="7"/>
  <c r="G10" i="4" l="1"/>
  <c r="D11" i="7"/>
  <c r="D21" i="7"/>
  <c r="D19" i="7"/>
  <c r="I18" i="7"/>
  <c r="B3" i="6"/>
  <c r="D4" i="6"/>
  <c r="H6" i="1"/>
  <c r="I6" i="1" s="1"/>
  <c r="I17" i="7"/>
  <c r="I15" i="7"/>
  <c r="H8" i="4"/>
  <c r="I8" i="4" s="1"/>
  <c r="B5" i="6" s="1"/>
  <c r="I13" i="7"/>
  <c r="C21" i="7"/>
  <c r="H19" i="7" s="1"/>
  <c r="G8" i="1"/>
  <c r="G9" i="1" l="1"/>
  <c r="I3" i="7"/>
  <c r="I10" i="7"/>
  <c r="I14" i="7"/>
  <c r="I6" i="7"/>
  <c r="H11" i="7"/>
  <c r="I8" i="7"/>
  <c r="I5" i="7"/>
  <c r="I16" i="7"/>
  <c r="I9" i="7"/>
  <c r="I19" i="7"/>
  <c r="I4" i="7"/>
  <c r="H15" i="7"/>
  <c r="H7" i="7"/>
  <c r="C3" i="6"/>
  <c r="I20" i="7"/>
  <c r="G11" i="4"/>
  <c r="H3" i="7"/>
  <c r="H14" i="7"/>
  <c r="H12" i="7"/>
  <c r="H18" i="7"/>
  <c r="H16" i="7"/>
  <c r="H8" i="7"/>
  <c r="H10" i="7"/>
  <c r="H13" i="7"/>
  <c r="H9" i="7"/>
  <c r="H17" i="7"/>
  <c r="H20" i="7"/>
  <c r="H5" i="7"/>
  <c r="H4" i="7"/>
  <c r="H6" i="7"/>
  <c r="D5" i="6"/>
  <c r="I12" i="7"/>
  <c r="H7" i="1"/>
  <c r="I7" i="1" s="1"/>
  <c r="C4" i="6" s="1"/>
  <c r="D3" i="6"/>
  <c r="I7" i="7"/>
  <c r="I11" i="7"/>
  <c r="H9" i="4"/>
  <c r="I9" i="4" s="1"/>
  <c r="B6" i="6" s="1"/>
  <c r="I21" i="7" l="1"/>
  <c r="H21" i="7"/>
  <c r="H9" i="1"/>
  <c r="I9" i="1" s="1"/>
  <c r="C6" i="6" s="1"/>
  <c r="G10" i="1"/>
  <c r="H8" i="1"/>
  <c r="I8" i="1" s="1"/>
  <c r="C5" i="6" s="1"/>
  <c r="D6" i="6"/>
  <c r="H11" i="4"/>
  <c r="I11" i="4" s="1"/>
  <c r="B8" i="6" s="1"/>
  <c r="G12" i="4"/>
  <c r="H10" i="4"/>
  <c r="I10" i="4" s="1"/>
  <c r="B7" i="6" s="1"/>
  <c r="G13" i="4" l="1"/>
  <c r="D7" i="6"/>
  <c r="D8" i="6"/>
  <c r="G11" i="1"/>
  <c r="G12" i="1" l="1"/>
  <c r="H10" i="1"/>
  <c r="I10" i="1" s="1"/>
  <c r="H13" i="4"/>
  <c r="I13" i="4" s="1"/>
  <c r="B10" i="6" s="1"/>
  <c r="G14" i="4"/>
  <c r="H12" i="4"/>
  <c r="I12" i="4" s="1"/>
  <c r="D10" i="6" l="1"/>
  <c r="B9" i="6"/>
  <c r="H14" i="4"/>
  <c r="I14" i="4" s="1"/>
  <c r="B11" i="6" s="1"/>
  <c r="G15" i="4"/>
  <c r="C7" i="6"/>
  <c r="H12" i="1"/>
  <c r="I12" i="1" s="1"/>
  <c r="C9" i="6" s="1"/>
  <c r="G13" i="1"/>
  <c r="H11" i="1"/>
  <c r="I11" i="1" s="1"/>
  <c r="C8" i="6" s="1"/>
  <c r="D9" i="6" l="1"/>
  <c r="G14" i="1"/>
  <c r="G16" i="4"/>
  <c r="D11" i="6"/>
  <c r="G17" i="4" l="1"/>
  <c r="G15" i="1"/>
  <c r="H13" i="1"/>
  <c r="I13" i="1" s="1"/>
  <c r="C10" i="6" s="1"/>
  <c r="H15" i="4"/>
  <c r="I15" i="4" s="1"/>
  <c r="B12" i="6" s="1"/>
  <c r="G16" i="1" l="1"/>
  <c r="H14" i="1"/>
  <c r="I14" i="1" s="1"/>
  <c r="C11" i="6" s="1"/>
  <c r="G18" i="4"/>
  <c r="D12" i="6"/>
  <c r="H16" i="4"/>
  <c r="I16" i="4" s="1"/>
  <c r="B13" i="6" s="1"/>
  <c r="G19" i="4" l="1"/>
  <c r="D13" i="6"/>
  <c r="H17" i="4"/>
  <c r="I17" i="4" s="1"/>
  <c r="B14" i="6" s="1"/>
  <c r="G17" i="1"/>
  <c r="H16" i="1" s="1"/>
  <c r="I16" i="1" s="1"/>
  <c r="C13" i="6" s="1"/>
  <c r="H15" i="1"/>
  <c r="I15" i="1" s="1"/>
  <c r="C12" i="6" s="1"/>
  <c r="G20" i="4" l="1"/>
  <c r="D14" i="6"/>
  <c r="H18" i="4"/>
  <c r="I18" i="4" s="1"/>
  <c r="B15" i="6" s="1"/>
  <c r="G18" i="1"/>
  <c r="D15" i="6" l="1"/>
  <c r="G21" i="4"/>
  <c r="G19" i="1"/>
  <c r="H19" i="4"/>
  <c r="I19" i="4" s="1"/>
  <c r="B16" i="6" s="1"/>
  <c r="H17" i="1"/>
  <c r="I17" i="1" s="1"/>
  <c r="C14" i="6" s="1"/>
  <c r="H21" i="4" l="1"/>
  <c r="I21" i="4" s="1"/>
  <c r="B18" i="6" s="1"/>
  <c r="G22" i="4"/>
  <c r="D16" i="6"/>
  <c r="H20" i="4"/>
  <c r="I20" i="4" s="1"/>
  <c r="B17" i="6" s="1"/>
  <c r="G20" i="1"/>
  <c r="H19" i="1" s="1"/>
  <c r="I19" i="1" s="1"/>
  <c r="C16" i="6" s="1"/>
  <c r="H18" i="1"/>
  <c r="I18" i="1" s="1"/>
  <c r="C15" i="6" s="1"/>
  <c r="D17" i="6" l="1"/>
  <c r="G23" i="4"/>
  <c r="D18" i="6"/>
  <c r="G21" i="1"/>
  <c r="H21" i="1" l="1"/>
  <c r="I21" i="1" s="1"/>
  <c r="C18" i="6" s="1"/>
  <c r="G22" i="1"/>
  <c r="H20" i="1"/>
  <c r="I20" i="1" s="1"/>
  <c r="C17" i="6" s="1"/>
  <c r="I23" i="4"/>
  <c r="H23" i="4"/>
  <c r="H22" i="4"/>
  <c r="I22" i="4" s="1"/>
  <c r="B19" i="6" s="1"/>
  <c r="B20" i="6" l="1"/>
  <c r="J5" i="4"/>
  <c r="D19" i="6"/>
  <c r="G23" i="1"/>
  <c r="A33" i="4" l="1"/>
  <c r="K5" i="4"/>
  <c r="J6" i="4"/>
  <c r="I23" i="1"/>
  <c r="H23" i="1"/>
  <c r="H22" i="1"/>
  <c r="I22" i="1" s="1"/>
  <c r="C19" i="6" s="1"/>
  <c r="D20" i="6"/>
  <c r="G20" i="6"/>
  <c r="B21" i="6"/>
  <c r="C20" i="6" l="1"/>
  <c r="J5" i="1"/>
  <c r="D21" i="6"/>
  <c r="K6" i="4"/>
  <c r="J7" i="4"/>
  <c r="G4" i="6"/>
  <c r="G5" i="6"/>
  <c r="G3" i="6"/>
  <c r="G6" i="6"/>
  <c r="G7" i="6"/>
  <c r="G8" i="6"/>
  <c r="G10" i="6"/>
  <c r="G9" i="6"/>
  <c r="G11" i="6"/>
  <c r="G12" i="6"/>
  <c r="G13" i="6"/>
  <c r="G14" i="6"/>
  <c r="G15" i="6"/>
  <c r="G16" i="6"/>
  <c r="G17" i="6"/>
  <c r="G18" i="6"/>
  <c r="G19" i="6"/>
  <c r="I4" i="6" l="1"/>
  <c r="I5" i="6"/>
  <c r="I3" i="6"/>
  <c r="I6" i="6"/>
  <c r="I7" i="6"/>
  <c r="I8" i="6"/>
  <c r="I10" i="6"/>
  <c r="I9" i="6"/>
  <c r="I11" i="6"/>
  <c r="I12" i="6"/>
  <c r="I13" i="6"/>
  <c r="I14" i="6"/>
  <c r="I15" i="6"/>
  <c r="I16" i="6"/>
  <c r="I18" i="6"/>
  <c r="I17" i="6"/>
  <c r="I19" i="6"/>
  <c r="I20" i="6"/>
  <c r="A33" i="1"/>
  <c r="K5" i="1"/>
  <c r="J6" i="1"/>
  <c r="G21" i="6"/>
  <c r="J8" i="4"/>
  <c r="K7" i="4"/>
  <c r="C21" i="6"/>
  <c r="K8" i="4" l="1"/>
  <c r="J9" i="4"/>
  <c r="I21" i="6"/>
  <c r="H4" i="6"/>
  <c r="H3" i="6"/>
  <c r="H6" i="6"/>
  <c r="H5" i="6"/>
  <c r="H8" i="6"/>
  <c r="H7" i="6"/>
  <c r="H9" i="6"/>
  <c r="H10" i="6"/>
  <c r="H11" i="6"/>
  <c r="H13" i="6"/>
  <c r="H12" i="6"/>
  <c r="H14" i="6"/>
  <c r="H16" i="6"/>
  <c r="H15" i="6"/>
  <c r="H18" i="6"/>
  <c r="H17" i="6"/>
  <c r="H19" i="6"/>
  <c r="H20" i="6"/>
  <c r="J7" i="1"/>
  <c r="K6" i="1"/>
  <c r="J10" i="4" l="1"/>
  <c r="K9" i="4"/>
  <c r="K7" i="1"/>
  <c r="J8" i="1"/>
  <c r="H21" i="6"/>
  <c r="J9" i="1" l="1"/>
  <c r="K8" i="1"/>
  <c r="J11" i="4"/>
  <c r="K10" i="4"/>
  <c r="J12" i="4" l="1"/>
  <c r="K11" i="4"/>
  <c r="J10" i="1"/>
  <c r="K9" i="1"/>
  <c r="K10" i="1" l="1"/>
  <c r="J11" i="1"/>
  <c r="K12" i="4"/>
  <c r="J13" i="4"/>
  <c r="K13" i="4" l="1"/>
  <c r="J14" i="4"/>
  <c r="J12" i="1"/>
  <c r="K11" i="1"/>
  <c r="K12" i="1" l="1"/>
  <c r="J13" i="1"/>
  <c r="K14" i="4"/>
  <c r="J15" i="4"/>
  <c r="J16" i="4" l="1"/>
  <c r="K15" i="4"/>
  <c r="J14" i="1"/>
  <c r="K13" i="1"/>
  <c r="K14" i="1" l="1"/>
  <c r="J15" i="1"/>
  <c r="K16" i="4"/>
  <c r="J17" i="4"/>
  <c r="J18" i="4" l="1"/>
  <c r="K17" i="4"/>
  <c r="J16" i="1"/>
  <c r="K15" i="1"/>
  <c r="K16" i="1" l="1"/>
  <c r="J17" i="1"/>
  <c r="J19" i="4"/>
  <c r="K18" i="4"/>
  <c r="J20" i="4" l="1"/>
  <c r="K19" i="4"/>
  <c r="J18" i="1"/>
  <c r="K17" i="1"/>
  <c r="K18" i="1" l="1"/>
  <c r="J19" i="1"/>
  <c r="K20" i="4"/>
  <c r="J21" i="4"/>
  <c r="K21" i="4" l="1"/>
  <c r="J22" i="4"/>
  <c r="J20" i="1"/>
  <c r="K19" i="1"/>
  <c r="K20" i="1" l="1"/>
  <c r="J21" i="1"/>
  <c r="K22" i="4"/>
  <c r="J23" i="4"/>
  <c r="K23" i="4" s="1"/>
  <c r="J22" i="1" l="1"/>
  <c r="K21" i="1"/>
  <c r="K22" i="1" l="1"/>
  <c r="J23" i="1"/>
  <c r="K23" i="1" s="1"/>
</calcChain>
</file>

<file path=xl/sharedStrings.xml><?xml version="1.0" encoding="utf-8"?>
<sst xmlns="http://schemas.openxmlformats.org/spreadsheetml/2006/main" count="262" uniqueCount="82">
  <si>
    <t>Population</t>
  </si>
  <si>
    <t>Deaths</t>
  </si>
  <si>
    <t>nqx</t>
  </si>
  <si>
    <t>Age-specific death rates</t>
  </si>
  <si>
    <t>Proportion dying</t>
  </si>
  <si>
    <t># living at beginning of age interval</t>
  </si>
  <si>
    <t>lx</t>
  </si>
  <si>
    <t># dying during age interval</t>
  </si>
  <si>
    <t>ndx</t>
  </si>
  <si>
    <t>Of 100,000 born alive</t>
  </si>
  <si>
    <t>Stationary population</t>
  </si>
  <si>
    <t>In the age interval</t>
  </si>
  <si>
    <t>nLx</t>
  </si>
  <si>
    <t>Tx</t>
  </si>
  <si>
    <t>Average remaining lifetime</t>
  </si>
  <si>
    <t>ex</t>
  </si>
  <si>
    <t>85+</t>
  </si>
  <si>
    <t>---</t>
  </si>
  <si>
    <t>n</t>
  </si>
  <si>
    <t>Age group</t>
  </si>
  <si>
    <t>nDx</t>
  </si>
  <si>
    <t>nPx</t>
  </si>
  <si>
    <t>lx+n=(1-nqx)*lx</t>
  </si>
  <si>
    <t>ndx=lx-lx+n</t>
  </si>
  <si>
    <t>Width</t>
  </si>
  <si>
    <t>Age-specific death rate</t>
  </si>
  <si>
    <t>In this and following ages</t>
  </si>
  <si>
    <t># living at beginning of interval</t>
  </si>
  <si>
    <t># dying during interval</t>
  </si>
  <si>
    <t>Stationary population in this and following ages</t>
  </si>
  <si>
    <t>Tx=(Tx+n)+nLx</t>
  </si>
  <si>
    <t>ex=T/l</t>
  </si>
  <si>
    <t>ln(c)=0.095</t>
  </si>
  <si>
    <t>Stationary population in the age interval (Greville's method)</t>
  </si>
  <si>
    <t>Proportion dying (Greville's method)</t>
  </si>
  <si>
    <t>Notes:</t>
  </si>
  <si>
    <t>Crude death rate (CDR) = l0 / T0</t>
  </si>
  <si>
    <t>Source: Kintner HJ. 2003. The life table. In: The Methods and Materials of Demography (Swanson DA, Siegel JS, eds.). San Diego: Elsevier Academic Press. Chapter 13 (pp.301-340).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</si>
  <si>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</si>
  <si>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</si>
  <si>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</si>
  <si>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</si>
  <si>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</si>
  <si>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</si>
  <si>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</si>
  <si>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</si>
  <si>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</si>
  <si>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</si>
  <si>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</si>
  <si>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</si>
  <si>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</si>
  <si>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</si>
  <si>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</si>
  <si>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</si>
  <si>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</si>
  <si>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125+</t>
  </si>
  <si>
    <t>Source: Centers for Disease Control and Prevention: Mortality Tables (http://www.cdc.gov/nchs/nvss/mortality_tables.htm); Worktable 310. Deaths by single year of age, race, and sex, United States, 2007 (http://www.cdc.gov/nchs/data/dvs/mortfinal2007_worktable310.pdf).</t>
  </si>
  <si>
    <t>Single years of age</t>
  </si>
  <si>
    <t>Male</t>
  </si>
  <si>
    <t>Female</t>
  </si>
  <si>
    <t>Total</t>
  </si>
  <si>
    <t>Not stated</t>
  </si>
  <si>
    <t>Deaths by single years of age, United States, 2007</t>
  </si>
  <si>
    <t>ABRIDGED LIFE TABLE FOR THE MALE POPULATION OF THE UNITED STATES: 2007</t>
  </si>
  <si>
    <t>Total (without not stated)</t>
  </si>
  <si>
    <t>0-4</t>
  </si>
  <si>
    <t>ABRIDGED LIFE TABLE FOR THE FEMALE POPULATION OF THE UNITED STATES: 2007</t>
  </si>
  <si>
    <t>Probability of surviving from birth to age x</t>
  </si>
  <si>
    <t>p(x) = l(x)/l(0)</t>
  </si>
  <si>
    <t>Source: 2007 American Community Survey 1-Year Estimates.</t>
  </si>
  <si>
    <t>Population by sex and age group, United States, 2007</t>
  </si>
  <si>
    <t>Stationary population, United States, 2007</t>
  </si>
  <si>
    <t>Stationary population (%), United States, 2007</t>
  </si>
  <si>
    <t>Population data source: 2007 American Community Survey 1-Year Estimates.</t>
  </si>
  <si>
    <t>Death data source: Centers for Disease Control and Prevention: Mortality Tables (http://www.cdc.gov/nchs/nvss/mortality_tables.htm); Worktable 310. Deaths by single year of age, race, and sex, United States, 2007 (http://www.cdc.gov/nchs/data/dvs/mortfinal2007_worktable310.pdf).</t>
  </si>
  <si>
    <t>Population, United States, 2007</t>
  </si>
  <si>
    <t>nMx</t>
  </si>
  <si>
    <t>nMx=D/P</t>
  </si>
  <si>
    <t>nLx=d/M</t>
  </si>
  <si>
    <t>+Lx=L/M</t>
  </si>
  <si>
    <t>nqx=M/((1/n)+((M)*((1/2)+(n/12)*(M-(ln(c))))))</t>
  </si>
  <si>
    <t>Population (%), United States,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</si>
</sst>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quotePrefix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quotePrefix="1" applyAlignment="1"/>
    <xf numFmtId="164" fontId="0" fillId="0" borderId="0" xfId="0" applyNumberForma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" fontId="0" fillId="0" borderId="0" xfId="0" quotePrefix="1" applyNumberForma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3" fontId="0" fillId="0" borderId="0" xfId="0" applyNumberFormat="1"/>
    <xf numFmtId="3" fontId="2" fillId="0" borderId="0" xfId="0" applyNumberFormat="1" applyFont="1"/>
    <xf numFmtId="0" fontId="0" fillId="0" borderId="0" xfId="0" applyBorder="1" applyAlignment="1">
      <alignment horizontal="center"/>
    </xf>
    <xf numFmtId="4" fontId="0" fillId="0" borderId="0" xfId="0" applyNumberFormat="1"/>
    <xf numFmtId="4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758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3537461747412E-2"/>
          <c:y val="3.4852546916890097E-2"/>
          <c:w val="0.92729250765051696"/>
          <c:h val="0.793563294972744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'Age-sex_structure'!$G$2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D75856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'Age-sex_structure'!$F$3:$F$20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'Age-sex_structure'!$G$3:$G$20</c:f>
              <c:numCache>
                <c:formatCode>#,##0.00</c:formatCode>
                <c:ptCount val="18"/>
                <c:pt idx="0">
                  <c:v>-6.6073903637411755</c:v>
                </c:pt>
                <c:pt idx="1">
                  <c:v>-6.3540635276337643</c:v>
                </c:pt>
                <c:pt idx="2">
                  <c:v>-6.4834615773272928</c:v>
                </c:pt>
                <c:pt idx="3">
                  <c:v>-6.9401388513055444</c:v>
                </c:pt>
                <c:pt idx="4">
                  <c:v>-6.5849184702276462</c:v>
                </c:pt>
                <c:pt idx="5">
                  <c:v>-6.6169006196818456</c:v>
                </c:pt>
                <c:pt idx="6">
                  <c:v>-6.1901242074462601</c:v>
                </c:pt>
                <c:pt idx="7">
                  <c:v>-6.972592951051114</c:v>
                </c:pt>
                <c:pt idx="8">
                  <c:v>-7.2921235621032627</c:v>
                </c:pt>
                <c:pt idx="9">
                  <c:v>-7.56455784830358</c:v>
                </c:pt>
                <c:pt idx="10">
                  <c:v>-7.0001673985458686</c:v>
                </c:pt>
                <c:pt idx="11">
                  <c:v>-6.1052319853681292</c:v>
                </c:pt>
                <c:pt idx="12">
                  <c:v>-4.9914744010141883</c:v>
                </c:pt>
                <c:pt idx="13">
                  <c:v>-3.7423167620146796</c:v>
                </c:pt>
                <c:pt idx="14">
                  <c:v>-3.0973398194991466</c:v>
                </c:pt>
                <c:pt idx="15">
                  <c:v>-2.8201991038003875</c:v>
                </c:pt>
                <c:pt idx="16">
                  <c:v>-2.3417022997307537</c:v>
                </c:pt>
                <c:pt idx="17">
                  <c:v>-2.295296251205361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7-D04A-8843-DBB824D94DA1}"/>
            </c:ext>
          </c:extLst>
        </c:ser>
        <c:ser>
          <c:idx val="1"/>
          <c:order val="1"/>
          <c:tx>
            <c:strRef>
              <c:f>'Age-sex_structure'!$H$2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'Age-sex_structure'!$F$3:$F$20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'Age-sex_structure'!$H$3:$H$20</c:f>
              <c:numCache>
                <c:formatCode>#,##0.00</c:formatCode>
                <c:ptCount val="18"/>
                <c:pt idx="0">
                  <c:v>7.1231257250707367</c:v>
                </c:pt>
                <c:pt idx="1">
                  <c:v>6.791862611835259</c:v>
                </c:pt>
                <c:pt idx="2">
                  <c:v>7.0538800779709518</c:v>
                </c:pt>
                <c:pt idx="3">
                  <c:v>7.570601987449507</c:v>
                </c:pt>
                <c:pt idx="4">
                  <c:v>7.2848538632667648</c:v>
                </c:pt>
                <c:pt idx="5">
                  <c:v>7.0570131733845853</c:v>
                </c:pt>
                <c:pt idx="6">
                  <c:v>6.5945919718779482</c:v>
                </c:pt>
                <c:pt idx="7">
                  <c:v>7.1880400712744557</c:v>
                </c:pt>
                <c:pt idx="8">
                  <c:v>7.4580662056093967</c:v>
                </c:pt>
                <c:pt idx="9">
                  <c:v>7.6145366369861103</c:v>
                </c:pt>
                <c:pt idx="10">
                  <c:v>6.9384897279882489</c:v>
                </c:pt>
                <c:pt idx="11">
                  <c:v>5.9142931489839814</c:v>
                </c:pt>
                <c:pt idx="12">
                  <c:v>4.6955567082667553</c:v>
                </c:pt>
                <c:pt idx="13">
                  <c:v>3.3659025004119716</c:v>
                </c:pt>
                <c:pt idx="14">
                  <c:v>2.6164771109181575</c:v>
                </c:pt>
                <c:pt idx="15">
                  <c:v>2.1479404193299381</c:v>
                </c:pt>
                <c:pt idx="16">
                  <c:v>1.5041993099170659</c:v>
                </c:pt>
                <c:pt idx="17">
                  <c:v>1.0805687494581668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A7-D04A-8843-DBB824D94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04624968"/>
        <c:axId val="2144149112"/>
      </c:barChart>
      <c:catAx>
        <c:axId val="2104624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2144149112"/>
        <c:crossesAt val="0"/>
        <c:auto val="1"/>
        <c:lblAlgn val="ctr"/>
        <c:lblOffset val="0"/>
        <c:tickLblSkip val="1"/>
        <c:tickMarkSkip val="1"/>
        <c:noMultiLvlLbl val="0"/>
      </c:catAx>
      <c:valAx>
        <c:axId val="2144149112"/>
        <c:scaling>
          <c:orientation val="maxMin"/>
          <c:max val="10"/>
          <c:min val="-10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Percent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/>
                </a:solidFill>
                <a:latin typeface="Arial"/>
                <a:cs typeface="Arial"/>
              </a:defRPr>
            </a:pPr>
            <a:endParaRPr lang="en-US"/>
          </a:p>
        </c:txPr>
        <c:crossAx val="2104624968"/>
        <c:crossesAt val="1"/>
        <c:crossBetween val="between"/>
        <c:majorUnit val="2"/>
        <c:minorUnit val="0.4"/>
      </c:valAx>
    </c:plotArea>
    <c:legend>
      <c:legendPos val="b"/>
      <c:layout>
        <c:manualLayout>
          <c:xMode val="edge"/>
          <c:yMode val="edge"/>
          <c:x val="0.38595303098029798"/>
          <c:y val="0.93948758328285897"/>
          <c:w val="0.228093938039404"/>
          <c:h val="5.7013362605813703E-2"/>
        </c:manualLayout>
      </c:layout>
      <c:overlay val="0"/>
      <c:txPr>
        <a:bodyPr/>
        <a:lstStyle/>
        <a:p>
          <a:pPr>
            <a:defRPr sz="1200" b="1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3537461747412E-2"/>
          <c:y val="3.4852546916890097E-2"/>
          <c:w val="0.92729250765051696"/>
          <c:h val="0.793563294972744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'Age-sex_structure_stationary'!$G$2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D75856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'Age-sex_structure_stationary'!$F$3:$F$20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'Age-sex_structure_stationary'!$G$3:$G$20</c:f>
              <c:numCache>
                <c:formatCode>#,##0.00</c:formatCode>
                <c:ptCount val="18"/>
                <c:pt idx="0">
                  <c:v>-6.1322468062158437</c:v>
                </c:pt>
                <c:pt idx="1">
                  <c:v>-6.122597051654342</c:v>
                </c:pt>
                <c:pt idx="2">
                  <c:v>-6.1186258535003111</c:v>
                </c:pt>
                <c:pt idx="3">
                  <c:v>-6.1113871752333164</c:v>
                </c:pt>
                <c:pt idx="4">
                  <c:v>-6.0987121602563583</c:v>
                </c:pt>
                <c:pt idx="5">
                  <c:v>-6.0826105036064133</c:v>
                </c:pt>
                <c:pt idx="6">
                  <c:v>-6.0629140003654225</c:v>
                </c:pt>
                <c:pt idx="7">
                  <c:v>-6.0363975021739593</c:v>
                </c:pt>
                <c:pt idx="8">
                  <c:v>-5.996652019905313</c:v>
                </c:pt>
                <c:pt idx="9">
                  <c:v>-5.9347338083920498</c:v>
                </c:pt>
                <c:pt idx="10">
                  <c:v>-5.8426287157442509</c:v>
                </c:pt>
                <c:pt idx="11">
                  <c:v>-5.7113804944019391</c:v>
                </c:pt>
                <c:pt idx="12">
                  <c:v>-5.5227709514078178</c:v>
                </c:pt>
                <c:pt idx="13">
                  <c:v>-5.2424543208960159</c:v>
                </c:pt>
                <c:pt idx="14">
                  <c:v>-4.8298956810514895</c:v>
                </c:pt>
                <c:pt idx="15">
                  <c:v>-4.2441516168568016</c:v>
                </c:pt>
                <c:pt idx="16">
                  <c:v>-3.4375574883033355</c:v>
                </c:pt>
                <c:pt idx="17">
                  <c:v>-4.4722838500350166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7F-1D40-B1F7-D8BF6617CA76}"/>
            </c:ext>
          </c:extLst>
        </c:ser>
        <c:ser>
          <c:idx val="1"/>
          <c:order val="1"/>
          <c:tx>
            <c:strRef>
              <c:f>'Age-sex_structure_stationary'!$H$2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'Age-sex_structure_stationary'!$F$3:$F$20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'Age-sex_structure_stationary'!$H$3:$H$20</c:f>
              <c:numCache>
                <c:formatCode>#,##0.00</c:formatCode>
                <c:ptCount val="18"/>
                <c:pt idx="0">
                  <c:v>6.5449955829053161</c:v>
                </c:pt>
                <c:pt idx="1">
                  <c:v>6.5324487137162439</c:v>
                </c:pt>
                <c:pt idx="2">
                  <c:v>6.5268360006882702</c:v>
                </c:pt>
                <c:pt idx="3">
                  <c:v>6.5106264027675316</c:v>
                </c:pt>
                <c:pt idx="4">
                  <c:v>6.473998999821803</c:v>
                </c:pt>
                <c:pt idx="5">
                  <c:v>6.427271898675861</c:v>
                </c:pt>
                <c:pt idx="6">
                  <c:v>6.3802916356419423</c:v>
                </c:pt>
                <c:pt idx="7">
                  <c:v>6.3275547353603567</c:v>
                </c:pt>
                <c:pt idx="8">
                  <c:v>6.2565052896433011</c:v>
                </c:pt>
                <c:pt idx="9">
                  <c:v>6.1502358182684729</c:v>
                </c:pt>
                <c:pt idx="10">
                  <c:v>5.9907220952022602</c:v>
                </c:pt>
                <c:pt idx="11">
                  <c:v>5.7627833449110284</c:v>
                </c:pt>
                <c:pt idx="12">
                  <c:v>5.4520504861043424</c:v>
                </c:pt>
                <c:pt idx="13">
                  <c:v>5.0235634340885307</c:v>
                </c:pt>
                <c:pt idx="14">
                  <c:v>4.4375037999800835</c:v>
                </c:pt>
                <c:pt idx="15">
                  <c:v>3.6703039061596949</c:v>
                </c:pt>
                <c:pt idx="16">
                  <c:v>2.711945227518914</c:v>
                </c:pt>
                <c:pt idx="17">
                  <c:v>2.820362628546043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7F-1D40-B1F7-D8BF6617C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04764664"/>
        <c:axId val="2144079784"/>
      </c:barChart>
      <c:catAx>
        <c:axId val="21047646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solidFill>
            <a:srgbClr val="D75856"/>
          </a:solidFill>
          <a:ln>
            <a:noFill/>
          </a:ln>
        </c:spPr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2144079784"/>
        <c:crossesAt val="0"/>
        <c:auto val="1"/>
        <c:lblAlgn val="ctr"/>
        <c:lblOffset val="0"/>
        <c:tickLblSkip val="1"/>
        <c:tickMarkSkip val="1"/>
        <c:noMultiLvlLbl val="0"/>
      </c:catAx>
      <c:valAx>
        <c:axId val="2144079784"/>
        <c:scaling>
          <c:orientation val="maxMin"/>
          <c:max val="10"/>
          <c:min val="-10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Percent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/>
                </a:solidFill>
                <a:latin typeface="Arial"/>
                <a:cs typeface="Arial"/>
              </a:defRPr>
            </a:pPr>
            <a:endParaRPr lang="en-US"/>
          </a:p>
        </c:txPr>
        <c:crossAx val="2104764664"/>
        <c:crossesAt val="1"/>
        <c:crossBetween val="between"/>
        <c:majorUnit val="2"/>
        <c:minorUnit val="0.4"/>
      </c:valAx>
    </c:plotArea>
    <c:legend>
      <c:legendPos val="b"/>
      <c:layout>
        <c:manualLayout>
          <c:xMode val="edge"/>
          <c:yMode val="edge"/>
          <c:x val="0.38595303098029798"/>
          <c:y val="0.93948758328285897"/>
          <c:w val="0.228093938039404"/>
          <c:h val="5.7013362605813703E-2"/>
        </c:manualLayout>
      </c:layout>
      <c:overlay val="0"/>
      <c:txPr>
        <a:bodyPr/>
        <a:lstStyle/>
        <a:p>
          <a:pPr>
            <a:defRPr sz="1200" b="1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819150</xdr:colOff>
      <xdr:row>1</xdr:row>
      <xdr:rowOff>0</xdr:rowOff>
    </xdr:from>
    <xdr:to>
      <xdr:col>18</xdr:col>
      <xdr:colOff>660400</xdr:colOff>
      <xdr:row>33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819150</xdr:colOff>
      <xdr:row>1</xdr:row>
      <xdr:rowOff>0</xdr:rowOff>
    </xdr:from>
    <xdr:to>
      <xdr:col>18</xdr:col>
      <xdr:colOff>660400</xdr:colOff>
      <xdr:row>33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/>
  </sheetViews>
  <sheetFormatPr baseColWidth="10" defaultRowHeight="13" x14ac:dyDescent="0.15"/>
  <cols>
    <col min="1" max="1" width="12.83203125" customWidth="1"/>
  </cols>
  <sheetData>
    <row r="1" spans="1:4" x14ac:dyDescent="0.15">
      <c r="A1" s="24" t="s">
        <v>70</v>
      </c>
      <c r="B1" s="17"/>
      <c r="C1" s="17"/>
    </row>
    <row r="2" spans="1:4" x14ac:dyDescent="0.15">
      <c r="A2" s="17" t="s">
        <v>19</v>
      </c>
      <c r="B2" s="17" t="s">
        <v>59</v>
      </c>
      <c r="C2" s="17" t="s">
        <v>58</v>
      </c>
      <c r="D2" s="17" t="s">
        <v>60</v>
      </c>
    </row>
    <row r="3" spans="1:4" x14ac:dyDescent="0.15">
      <c r="A3" s="1">
        <v>0</v>
      </c>
      <c r="B3" s="25">
        <v>1998761</v>
      </c>
      <c r="C3" s="25">
        <v>2079846</v>
      </c>
      <c r="D3" s="25">
        <f>SUM(B3:C3)</f>
        <v>4078607</v>
      </c>
    </row>
    <row r="4" spans="1:4" x14ac:dyDescent="0.15">
      <c r="A4" s="22" t="s">
        <v>38</v>
      </c>
      <c r="B4" s="25">
        <v>8109371</v>
      </c>
      <c r="C4" s="25">
        <v>8507893</v>
      </c>
      <c r="D4" s="25">
        <f t="shared" ref="D4:D22" si="0">SUM(B4:C4)</f>
        <v>16617264</v>
      </c>
    </row>
    <row r="5" spans="1:4" x14ac:dyDescent="0.15">
      <c r="A5" s="5" t="s">
        <v>39</v>
      </c>
      <c r="B5" s="25">
        <v>9720587</v>
      </c>
      <c r="C5" s="25">
        <v>10095353</v>
      </c>
      <c r="D5" s="25">
        <f t="shared" si="0"/>
        <v>19815940</v>
      </c>
    </row>
    <row r="6" spans="1:4" x14ac:dyDescent="0.15">
      <c r="A6" s="5" t="s">
        <v>40</v>
      </c>
      <c r="B6" s="25">
        <v>9918543</v>
      </c>
      <c r="C6" s="25">
        <v>10484813</v>
      </c>
      <c r="D6" s="25">
        <f t="shared" si="0"/>
        <v>20403356</v>
      </c>
    </row>
    <row r="7" spans="1:4" x14ac:dyDescent="0.15">
      <c r="A7" s="5" t="s">
        <v>41</v>
      </c>
      <c r="B7" s="25">
        <v>10617178</v>
      </c>
      <c r="C7" s="25">
        <v>11252863</v>
      </c>
      <c r="D7" s="25">
        <f t="shared" si="0"/>
        <v>21870041</v>
      </c>
    </row>
    <row r="8" spans="1:4" x14ac:dyDescent="0.15">
      <c r="A8" s="5" t="s">
        <v>42</v>
      </c>
      <c r="B8" s="25">
        <v>10073754</v>
      </c>
      <c r="C8" s="25">
        <v>10828130</v>
      </c>
      <c r="D8" s="25">
        <f t="shared" si="0"/>
        <v>20901884</v>
      </c>
    </row>
    <row r="9" spans="1:4" x14ac:dyDescent="0.15">
      <c r="A9" s="5" t="s">
        <v>43</v>
      </c>
      <c r="B9" s="25">
        <v>10122681</v>
      </c>
      <c r="C9" s="25">
        <v>10489470</v>
      </c>
      <c r="D9" s="25">
        <f t="shared" si="0"/>
        <v>20612151</v>
      </c>
    </row>
    <row r="10" spans="1:4" x14ac:dyDescent="0.15">
      <c r="A10" s="5" t="s">
        <v>44</v>
      </c>
      <c r="B10" s="25">
        <v>9469789</v>
      </c>
      <c r="C10" s="25">
        <v>9802132</v>
      </c>
      <c r="D10" s="25">
        <f t="shared" si="0"/>
        <v>19271921</v>
      </c>
    </row>
    <row r="11" spans="1:4" x14ac:dyDescent="0.15">
      <c r="A11" s="5" t="s">
        <v>45</v>
      </c>
      <c r="B11" s="25">
        <v>10666827</v>
      </c>
      <c r="C11" s="25">
        <v>10684227</v>
      </c>
      <c r="D11" s="25">
        <f t="shared" si="0"/>
        <v>21351054</v>
      </c>
    </row>
    <row r="12" spans="1:4" x14ac:dyDescent="0.15">
      <c r="A12" s="5" t="s">
        <v>46</v>
      </c>
      <c r="B12" s="25">
        <v>11155652</v>
      </c>
      <c r="C12" s="25">
        <v>11085591</v>
      </c>
      <c r="D12" s="25">
        <f t="shared" si="0"/>
        <v>22241243</v>
      </c>
    </row>
    <row r="13" spans="1:4" x14ac:dyDescent="0.15">
      <c r="A13" s="5" t="s">
        <v>47</v>
      </c>
      <c r="B13" s="25">
        <v>11572428</v>
      </c>
      <c r="C13" s="25">
        <v>11318167</v>
      </c>
      <c r="D13" s="25">
        <f t="shared" si="0"/>
        <v>22890595</v>
      </c>
    </row>
    <row r="14" spans="1:4" x14ac:dyDescent="0.15">
      <c r="A14" s="5" t="s">
        <v>48</v>
      </c>
      <c r="B14" s="25">
        <v>10709011</v>
      </c>
      <c r="C14" s="25">
        <v>10313298</v>
      </c>
      <c r="D14" s="25">
        <f t="shared" si="0"/>
        <v>21022309</v>
      </c>
    </row>
    <row r="15" spans="1:4" x14ac:dyDescent="0.15">
      <c r="A15" s="5" t="s">
        <v>49</v>
      </c>
      <c r="B15" s="25">
        <v>9339919</v>
      </c>
      <c r="C15" s="25">
        <v>8790943</v>
      </c>
      <c r="D15" s="25">
        <f t="shared" si="0"/>
        <v>18130862</v>
      </c>
    </row>
    <row r="16" spans="1:4" x14ac:dyDescent="0.15">
      <c r="A16" s="5" t="s">
        <v>50</v>
      </c>
      <c r="B16" s="25">
        <v>7636068</v>
      </c>
      <c r="C16" s="25">
        <v>6979426</v>
      </c>
      <c r="D16" s="25">
        <f t="shared" si="0"/>
        <v>14615494</v>
      </c>
    </row>
    <row r="17" spans="1:4" x14ac:dyDescent="0.15">
      <c r="A17" s="5" t="s">
        <v>51</v>
      </c>
      <c r="B17" s="25">
        <v>5725079</v>
      </c>
      <c r="C17" s="25">
        <v>5003042</v>
      </c>
      <c r="D17" s="25">
        <f t="shared" si="0"/>
        <v>10728121</v>
      </c>
    </row>
    <row r="18" spans="1:4" x14ac:dyDescent="0.15">
      <c r="A18" s="5" t="s">
        <v>52</v>
      </c>
      <c r="B18" s="25">
        <v>4738379</v>
      </c>
      <c r="C18" s="25">
        <v>3889104</v>
      </c>
      <c r="D18" s="25">
        <f t="shared" si="0"/>
        <v>8627483</v>
      </c>
    </row>
    <row r="19" spans="1:4" x14ac:dyDescent="0.15">
      <c r="A19" s="5" t="s">
        <v>53</v>
      </c>
      <c r="B19" s="25">
        <v>4314403</v>
      </c>
      <c r="C19" s="25">
        <v>3192676</v>
      </c>
      <c r="D19" s="25">
        <f t="shared" si="0"/>
        <v>7507079</v>
      </c>
    </row>
    <row r="20" spans="1:4" x14ac:dyDescent="0.15">
      <c r="A20" s="5" t="s">
        <v>54</v>
      </c>
      <c r="B20" s="25">
        <v>3582388</v>
      </c>
      <c r="C20" s="25">
        <v>2235826</v>
      </c>
      <c r="D20" s="25">
        <f t="shared" si="0"/>
        <v>5818214</v>
      </c>
    </row>
    <row r="21" spans="1:4" x14ac:dyDescent="0.15">
      <c r="A21" s="5" t="s">
        <v>16</v>
      </c>
      <c r="B21" s="25">
        <v>3511395</v>
      </c>
      <c r="C21" s="25">
        <v>1606146</v>
      </c>
      <c r="D21" s="25">
        <f t="shared" si="0"/>
        <v>5117541</v>
      </c>
    </row>
    <row r="22" spans="1:4" x14ac:dyDescent="0.15">
      <c r="A22" s="17" t="s">
        <v>60</v>
      </c>
      <c r="B22" s="26">
        <f>SUM(B3:B21)</f>
        <v>152982213</v>
      </c>
      <c r="C22" s="26">
        <f>SUM(C3:C21)</f>
        <v>148638946</v>
      </c>
      <c r="D22" s="26">
        <f t="shared" si="0"/>
        <v>301621159</v>
      </c>
    </row>
    <row r="23" spans="1:4" x14ac:dyDescent="0.15">
      <c r="A23" t="s">
        <v>69</v>
      </c>
      <c r="B23" s="25"/>
    </row>
    <row r="24" spans="1:4" x14ac:dyDescent="0.15">
      <c r="B24" s="2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3"/>
  <sheetViews>
    <sheetView workbookViewId="0"/>
  </sheetViews>
  <sheetFormatPr baseColWidth="10" defaultRowHeight="13" x14ac:dyDescent="0.15"/>
  <cols>
    <col min="1" max="1" width="23" customWidth="1"/>
    <col min="2" max="3" width="10.83203125" style="1"/>
  </cols>
  <sheetData>
    <row r="1" spans="1:3" x14ac:dyDescent="0.15">
      <c r="A1" s="24" t="s">
        <v>62</v>
      </c>
      <c r="B1" s="17"/>
      <c r="C1" s="17"/>
    </row>
    <row r="2" spans="1:3" x14ac:dyDescent="0.15">
      <c r="A2" s="17" t="s">
        <v>57</v>
      </c>
      <c r="B2" s="17" t="s">
        <v>59</v>
      </c>
      <c r="C2" s="17" t="s">
        <v>58</v>
      </c>
    </row>
    <row r="3" spans="1:3" x14ac:dyDescent="0.15">
      <c r="A3" s="1">
        <v>0</v>
      </c>
      <c r="B3" s="2">
        <v>12845</v>
      </c>
      <c r="C3" s="2">
        <v>16293</v>
      </c>
    </row>
    <row r="4" spans="1:3" x14ac:dyDescent="0.15">
      <c r="A4" s="1">
        <v>1</v>
      </c>
      <c r="B4" s="2">
        <v>884</v>
      </c>
      <c r="C4" s="2">
        <v>1056</v>
      </c>
    </row>
    <row r="5" spans="1:3" x14ac:dyDescent="0.15">
      <c r="A5" s="1">
        <v>2</v>
      </c>
      <c r="B5" s="2">
        <v>513</v>
      </c>
      <c r="C5" s="2">
        <v>665</v>
      </c>
    </row>
    <row r="6" spans="1:3" x14ac:dyDescent="0.15">
      <c r="A6" s="1">
        <v>3</v>
      </c>
      <c r="B6" s="2">
        <v>381</v>
      </c>
      <c r="C6" s="2">
        <v>501</v>
      </c>
    </row>
    <row r="7" spans="1:3" x14ac:dyDescent="0.15">
      <c r="A7" s="1">
        <v>4</v>
      </c>
      <c r="B7" s="2">
        <v>291</v>
      </c>
      <c r="C7" s="2">
        <v>412</v>
      </c>
    </row>
    <row r="8" spans="1:3" x14ac:dyDescent="0.15">
      <c r="A8" s="1">
        <v>5</v>
      </c>
      <c r="B8" s="2">
        <v>250</v>
      </c>
      <c r="C8" s="2">
        <v>345</v>
      </c>
    </row>
    <row r="9" spans="1:3" x14ac:dyDescent="0.15">
      <c r="A9" s="1">
        <v>6</v>
      </c>
      <c r="B9" s="2">
        <v>256</v>
      </c>
      <c r="C9" s="2">
        <v>314</v>
      </c>
    </row>
    <row r="10" spans="1:3" x14ac:dyDescent="0.15">
      <c r="A10" s="1">
        <v>7</v>
      </c>
      <c r="B10" s="2">
        <v>231</v>
      </c>
      <c r="C10" s="2">
        <v>297</v>
      </c>
    </row>
    <row r="11" spans="1:3" x14ac:dyDescent="0.15">
      <c r="A11" s="1">
        <v>8</v>
      </c>
      <c r="B11" s="2">
        <v>230</v>
      </c>
      <c r="C11" s="2">
        <v>281</v>
      </c>
    </row>
    <row r="12" spans="1:3" x14ac:dyDescent="0.15">
      <c r="A12" s="1">
        <v>9</v>
      </c>
      <c r="B12" s="2">
        <v>225</v>
      </c>
      <c r="C12" s="2">
        <v>282</v>
      </c>
    </row>
    <row r="13" spans="1:3" x14ac:dyDescent="0.15">
      <c r="A13" s="1">
        <v>10</v>
      </c>
      <c r="B13" s="2">
        <v>244</v>
      </c>
      <c r="C13" s="2">
        <v>307</v>
      </c>
    </row>
    <row r="14" spans="1:3" x14ac:dyDescent="0.15">
      <c r="A14" s="1">
        <v>11</v>
      </c>
      <c r="B14" s="2">
        <v>212</v>
      </c>
      <c r="C14" s="2">
        <v>323</v>
      </c>
    </row>
    <row r="15" spans="1:3" x14ac:dyDescent="0.15">
      <c r="A15" s="1">
        <v>12</v>
      </c>
      <c r="B15" s="2">
        <v>243</v>
      </c>
      <c r="C15" s="2">
        <v>347</v>
      </c>
    </row>
    <row r="16" spans="1:3" x14ac:dyDescent="0.15">
      <c r="A16" s="1">
        <v>13</v>
      </c>
      <c r="B16" s="2">
        <v>319</v>
      </c>
      <c r="C16" s="2">
        <v>462</v>
      </c>
    </row>
    <row r="17" spans="1:3" x14ac:dyDescent="0.15">
      <c r="A17" s="1">
        <v>14</v>
      </c>
      <c r="B17" s="2">
        <v>352</v>
      </c>
      <c r="C17" s="2">
        <v>627</v>
      </c>
    </row>
    <row r="18" spans="1:3" x14ac:dyDescent="0.15">
      <c r="A18" s="1">
        <v>15</v>
      </c>
      <c r="B18" s="2">
        <v>469</v>
      </c>
      <c r="C18" s="2">
        <v>903</v>
      </c>
    </row>
    <row r="19" spans="1:3" x14ac:dyDescent="0.15">
      <c r="A19" s="1">
        <v>16</v>
      </c>
      <c r="B19" s="2">
        <v>672</v>
      </c>
      <c r="C19" s="2">
        <v>1337</v>
      </c>
    </row>
    <row r="20" spans="1:3" x14ac:dyDescent="0.15">
      <c r="A20" s="1">
        <v>17</v>
      </c>
      <c r="B20" s="2">
        <v>746</v>
      </c>
      <c r="C20" s="2">
        <v>1847</v>
      </c>
    </row>
    <row r="21" spans="1:3" x14ac:dyDescent="0.15">
      <c r="A21" s="1">
        <v>18</v>
      </c>
      <c r="B21" s="2">
        <v>928</v>
      </c>
      <c r="C21" s="2">
        <v>2576</v>
      </c>
    </row>
    <row r="22" spans="1:3" x14ac:dyDescent="0.15">
      <c r="A22" s="1">
        <v>19</v>
      </c>
      <c r="B22" s="2">
        <v>926</v>
      </c>
      <c r="C22" s="2">
        <v>2895</v>
      </c>
    </row>
    <row r="23" spans="1:3" x14ac:dyDescent="0.15">
      <c r="A23" s="1">
        <v>20</v>
      </c>
      <c r="B23" s="2">
        <v>904</v>
      </c>
      <c r="C23" s="2">
        <v>2865</v>
      </c>
    </row>
    <row r="24" spans="1:3" x14ac:dyDescent="0.15">
      <c r="A24" s="1">
        <v>21</v>
      </c>
      <c r="B24" s="2">
        <v>1004</v>
      </c>
      <c r="C24" s="2">
        <v>3183</v>
      </c>
    </row>
    <row r="25" spans="1:3" x14ac:dyDescent="0.15">
      <c r="A25" s="1">
        <v>22</v>
      </c>
      <c r="B25" s="2">
        <v>974</v>
      </c>
      <c r="C25" s="2">
        <v>3335</v>
      </c>
    </row>
    <row r="26" spans="1:3" x14ac:dyDescent="0.15">
      <c r="A26" s="1">
        <v>23</v>
      </c>
      <c r="B26" s="2">
        <v>1004</v>
      </c>
      <c r="C26" s="2">
        <v>3109</v>
      </c>
    </row>
    <row r="27" spans="1:3" x14ac:dyDescent="0.15">
      <c r="A27" s="1">
        <v>24</v>
      </c>
      <c r="B27" s="2">
        <v>1039</v>
      </c>
      <c r="C27" s="2">
        <v>3266</v>
      </c>
    </row>
    <row r="28" spans="1:3" x14ac:dyDescent="0.15">
      <c r="A28" s="1">
        <v>25</v>
      </c>
      <c r="B28" s="2">
        <v>1055</v>
      </c>
      <c r="C28" s="2">
        <v>3074</v>
      </c>
    </row>
    <row r="29" spans="1:3" x14ac:dyDescent="0.15">
      <c r="A29" s="1">
        <v>26</v>
      </c>
      <c r="B29" s="2">
        <v>1171</v>
      </c>
      <c r="C29" s="2">
        <v>3062</v>
      </c>
    </row>
    <row r="30" spans="1:3" x14ac:dyDescent="0.15">
      <c r="A30" s="1">
        <v>27</v>
      </c>
      <c r="B30" s="2">
        <v>1145</v>
      </c>
      <c r="C30" s="2">
        <v>3081</v>
      </c>
    </row>
    <row r="31" spans="1:3" x14ac:dyDescent="0.15">
      <c r="A31" s="1">
        <v>28</v>
      </c>
      <c r="B31" s="2">
        <v>1190</v>
      </c>
      <c r="C31" s="2">
        <v>2970</v>
      </c>
    </row>
    <row r="32" spans="1:3" x14ac:dyDescent="0.15">
      <c r="A32" s="1">
        <v>29</v>
      </c>
      <c r="B32" s="2">
        <v>1263</v>
      </c>
      <c r="C32" s="2">
        <v>2920</v>
      </c>
    </row>
    <row r="33" spans="1:3" x14ac:dyDescent="0.15">
      <c r="A33" s="1">
        <v>30</v>
      </c>
      <c r="B33" s="2">
        <v>1222</v>
      </c>
      <c r="C33" s="2">
        <v>2895</v>
      </c>
    </row>
    <row r="34" spans="1:3" x14ac:dyDescent="0.15">
      <c r="A34" s="1">
        <v>31</v>
      </c>
      <c r="B34" s="2">
        <v>1282</v>
      </c>
      <c r="C34" s="2">
        <v>2820</v>
      </c>
    </row>
    <row r="35" spans="1:3" x14ac:dyDescent="0.15">
      <c r="A35" s="1">
        <v>32</v>
      </c>
      <c r="B35" s="2">
        <v>1410</v>
      </c>
      <c r="C35" s="2">
        <v>2853</v>
      </c>
    </row>
    <row r="36" spans="1:3" x14ac:dyDescent="0.15">
      <c r="A36" s="1">
        <v>33</v>
      </c>
      <c r="B36" s="2">
        <v>1411</v>
      </c>
      <c r="C36" s="2">
        <v>2928</v>
      </c>
    </row>
    <row r="37" spans="1:3" x14ac:dyDescent="0.15">
      <c r="A37" s="1">
        <v>34</v>
      </c>
      <c r="B37" s="2">
        <v>1631</v>
      </c>
      <c r="C37" s="2">
        <v>3189</v>
      </c>
    </row>
    <row r="38" spans="1:3" x14ac:dyDescent="0.15">
      <c r="A38" s="1">
        <v>35</v>
      </c>
      <c r="B38" s="2">
        <v>1889</v>
      </c>
      <c r="C38" s="2">
        <v>3420</v>
      </c>
    </row>
    <row r="39" spans="1:3" x14ac:dyDescent="0.15">
      <c r="A39" s="1">
        <v>36</v>
      </c>
      <c r="B39" s="2">
        <v>2059</v>
      </c>
      <c r="C39" s="2">
        <v>3778</v>
      </c>
    </row>
    <row r="40" spans="1:3" x14ac:dyDescent="0.15">
      <c r="A40" s="1">
        <v>37</v>
      </c>
      <c r="B40" s="2">
        <v>2189</v>
      </c>
      <c r="C40" s="2">
        <v>4066</v>
      </c>
    </row>
    <row r="41" spans="1:3" x14ac:dyDescent="0.15">
      <c r="A41" s="1">
        <v>38</v>
      </c>
      <c r="B41" s="2">
        <v>2417</v>
      </c>
      <c r="C41" s="2">
        <v>4181</v>
      </c>
    </row>
    <row r="42" spans="1:3" x14ac:dyDescent="0.15">
      <c r="A42" s="1">
        <v>39</v>
      </c>
      <c r="B42" s="2">
        <v>2572</v>
      </c>
      <c r="C42" s="2">
        <v>4310</v>
      </c>
    </row>
    <row r="43" spans="1:3" x14ac:dyDescent="0.15">
      <c r="A43" s="1">
        <v>40</v>
      </c>
      <c r="B43" s="2">
        <v>2900</v>
      </c>
      <c r="C43" s="2">
        <v>4707</v>
      </c>
    </row>
    <row r="44" spans="1:3" x14ac:dyDescent="0.15">
      <c r="A44" s="1">
        <v>41</v>
      </c>
      <c r="B44" s="2">
        <v>3149</v>
      </c>
      <c r="C44" s="2">
        <v>5326</v>
      </c>
    </row>
    <row r="45" spans="1:3" x14ac:dyDescent="0.15">
      <c r="A45" s="1">
        <v>42</v>
      </c>
      <c r="B45" s="2">
        <v>3540</v>
      </c>
      <c r="C45" s="2">
        <v>6006</v>
      </c>
    </row>
    <row r="46" spans="1:3" x14ac:dyDescent="0.15">
      <c r="A46" s="1">
        <v>43</v>
      </c>
      <c r="B46" s="2">
        <v>4159</v>
      </c>
      <c r="C46" s="2">
        <v>6773</v>
      </c>
    </row>
    <row r="47" spans="1:3" x14ac:dyDescent="0.15">
      <c r="A47" s="1">
        <v>44</v>
      </c>
      <c r="B47" s="2">
        <v>4627</v>
      </c>
      <c r="C47" s="2">
        <v>7538</v>
      </c>
    </row>
    <row r="48" spans="1:3" x14ac:dyDescent="0.15">
      <c r="A48" s="1">
        <v>45</v>
      </c>
      <c r="B48" s="2">
        <v>4926</v>
      </c>
      <c r="C48" s="2">
        <v>8145</v>
      </c>
    </row>
    <row r="49" spans="1:3" x14ac:dyDescent="0.15">
      <c r="A49" s="1">
        <v>46</v>
      </c>
      <c r="B49" s="2">
        <v>5502</v>
      </c>
      <c r="C49" s="2">
        <v>8975</v>
      </c>
    </row>
    <row r="50" spans="1:3" x14ac:dyDescent="0.15">
      <c r="A50" s="1">
        <v>47</v>
      </c>
      <c r="B50" s="2">
        <v>6149</v>
      </c>
      <c r="C50" s="2">
        <v>9494</v>
      </c>
    </row>
    <row r="51" spans="1:3" x14ac:dyDescent="0.15">
      <c r="A51" s="1">
        <v>48</v>
      </c>
      <c r="B51" s="2">
        <v>6521</v>
      </c>
      <c r="C51" s="2">
        <v>10187</v>
      </c>
    </row>
    <row r="52" spans="1:3" x14ac:dyDescent="0.15">
      <c r="A52" s="1">
        <v>49</v>
      </c>
      <c r="B52" s="2">
        <v>6736</v>
      </c>
      <c r="C52" s="2">
        <v>11103</v>
      </c>
    </row>
    <row r="53" spans="1:3" x14ac:dyDescent="0.15">
      <c r="A53" s="1">
        <v>50</v>
      </c>
      <c r="B53" s="2">
        <v>7425</v>
      </c>
      <c r="C53" s="2">
        <v>11935</v>
      </c>
    </row>
    <row r="54" spans="1:3" x14ac:dyDescent="0.15">
      <c r="A54" s="1">
        <v>51</v>
      </c>
      <c r="B54" s="2">
        <v>7871</v>
      </c>
      <c r="C54" s="2">
        <v>12752</v>
      </c>
    </row>
    <row r="55" spans="1:3" x14ac:dyDescent="0.15">
      <c r="A55" s="1">
        <v>52</v>
      </c>
      <c r="B55" s="2">
        <v>8025</v>
      </c>
      <c r="C55" s="2">
        <v>13327</v>
      </c>
    </row>
    <row r="56" spans="1:3" x14ac:dyDescent="0.15">
      <c r="A56" s="1">
        <v>53</v>
      </c>
      <c r="B56" s="2">
        <v>8282</v>
      </c>
      <c r="C56" s="2">
        <v>14169</v>
      </c>
    </row>
    <row r="57" spans="1:3" x14ac:dyDescent="0.15">
      <c r="A57" s="1">
        <v>54</v>
      </c>
      <c r="B57" s="2">
        <v>8793</v>
      </c>
      <c r="C57" s="2">
        <v>14369</v>
      </c>
    </row>
    <row r="58" spans="1:3" x14ac:dyDescent="0.15">
      <c r="A58" s="1">
        <v>55</v>
      </c>
      <c r="B58" s="2">
        <v>9030</v>
      </c>
      <c r="C58" s="2">
        <v>15224</v>
      </c>
    </row>
    <row r="59" spans="1:3" x14ac:dyDescent="0.15">
      <c r="A59" s="1">
        <v>56</v>
      </c>
      <c r="B59" s="2">
        <v>9446</v>
      </c>
      <c r="C59" s="2">
        <v>15509</v>
      </c>
    </row>
    <row r="60" spans="1:3" x14ac:dyDescent="0.15">
      <c r="A60" s="1">
        <v>57</v>
      </c>
      <c r="B60" s="2">
        <v>10007</v>
      </c>
      <c r="C60" s="2">
        <v>16272</v>
      </c>
    </row>
    <row r="61" spans="1:3" x14ac:dyDescent="0.15">
      <c r="A61" s="1">
        <v>58</v>
      </c>
      <c r="B61" s="2">
        <v>10676</v>
      </c>
      <c r="C61" s="2">
        <v>16828</v>
      </c>
    </row>
    <row r="62" spans="1:3" x14ac:dyDescent="0.15">
      <c r="A62" s="1">
        <v>59</v>
      </c>
      <c r="B62" s="2">
        <v>11709</v>
      </c>
      <c r="C62" s="2">
        <v>17757</v>
      </c>
    </row>
    <row r="63" spans="1:3" x14ac:dyDescent="0.15">
      <c r="A63" s="1">
        <v>60</v>
      </c>
      <c r="B63" s="2">
        <v>12785</v>
      </c>
      <c r="C63" s="2">
        <v>19256</v>
      </c>
    </row>
    <row r="64" spans="1:3" x14ac:dyDescent="0.15">
      <c r="A64" s="1">
        <v>61</v>
      </c>
      <c r="B64" s="2">
        <v>10996</v>
      </c>
      <c r="C64" s="2">
        <v>16407</v>
      </c>
    </row>
    <row r="65" spans="1:3" x14ac:dyDescent="0.15">
      <c r="A65" s="1">
        <v>62</v>
      </c>
      <c r="B65" s="2">
        <v>11759</v>
      </c>
      <c r="C65" s="2">
        <v>17045</v>
      </c>
    </row>
    <row r="66" spans="1:3" x14ac:dyDescent="0.15">
      <c r="A66" s="1">
        <v>63</v>
      </c>
      <c r="B66" s="2">
        <v>12827</v>
      </c>
      <c r="C66" s="2">
        <v>18821</v>
      </c>
    </row>
    <row r="67" spans="1:3" x14ac:dyDescent="0.15">
      <c r="A67" s="1">
        <v>64</v>
      </c>
      <c r="B67" s="2">
        <v>14257</v>
      </c>
      <c r="C67" s="2">
        <v>20499</v>
      </c>
    </row>
    <row r="68" spans="1:3" x14ac:dyDescent="0.15">
      <c r="A68" s="1">
        <v>65</v>
      </c>
      <c r="B68" s="2">
        <v>14160</v>
      </c>
      <c r="C68" s="2">
        <v>19641</v>
      </c>
    </row>
    <row r="69" spans="1:3" x14ac:dyDescent="0.15">
      <c r="A69" s="1">
        <v>66</v>
      </c>
      <c r="B69" s="2">
        <v>14065</v>
      </c>
      <c r="C69" s="2">
        <v>19431</v>
      </c>
    </row>
    <row r="70" spans="1:3" x14ac:dyDescent="0.15">
      <c r="A70" s="1">
        <v>67</v>
      </c>
      <c r="B70" s="2">
        <v>14638</v>
      </c>
      <c r="C70" s="2">
        <v>19643</v>
      </c>
    </row>
    <row r="71" spans="1:3" x14ac:dyDescent="0.15">
      <c r="A71" s="1">
        <v>68</v>
      </c>
      <c r="B71" s="2">
        <v>15231</v>
      </c>
      <c r="C71" s="2">
        <v>20371</v>
      </c>
    </row>
    <row r="72" spans="1:3" x14ac:dyDescent="0.15">
      <c r="A72" s="1">
        <v>69</v>
      </c>
      <c r="B72" s="2">
        <v>16405</v>
      </c>
      <c r="C72" s="2">
        <v>21406</v>
      </c>
    </row>
    <row r="73" spans="1:3" x14ac:dyDescent="0.15">
      <c r="A73" s="1">
        <v>70</v>
      </c>
      <c r="B73" s="2">
        <v>16819</v>
      </c>
      <c r="C73" s="2">
        <v>21522</v>
      </c>
    </row>
    <row r="74" spans="1:3" x14ac:dyDescent="0.15">
      <c r="A74" s="1">
        <v>71</v>
      </c>
      <c r="B74" s="2">
        <v>17972</v>
      </c>
      <c r="C74" s="2">
        <v>22715</v>
      </c>
    </row>
    <row r="75" spans="1:3" x14ac:dyDescent="0.15">
      <c r="A75" s="1">
        <v>72</v>
      </c>
      <c r="B75" s="2">
        <v>19752</v>
      </c>
      <c r="C75" s="2">
        <v>23861</v>
      </c>
    </row>
    <row r="76" spans="1:3" x14ac:dyDescent="0.15">
      <c r="A76" s="1">
        <v>73</v>
      </c>
      <c r="B76" s="2">
        <v>20062</v>
      </c>
      <c r="C76" s="2">
        <v>24272</v>
      </c>
    </row>
    <row r="77" spans="1:3" x14ac:dyDescent="0.15">
      <c r="A77" s="1">
        <v>74</v>
      </c>
      <c r="B77" s="2">
        <v>21790</v>
      </c>
      <c r="C77" s="2">
        <v>25482</v>
      </c>
    </row>
    <row r="78" spans="1:3" x14ac:dyDescent="0.15">
      <c r="A78" s="1">
        <v>75</v>
      </c>
      <c r="B78" s="2">
        <v>23853</v>
      </c>
      <c r="C78" s="2">
        <v>27202</v>
      </c>
    </row>
    <row r="79" spans="1:3" x14ac:dyDescent="0.15">
      <c r="A79" s="1">
        <v>76</v>
      </c>
      <c r="B79" s="2">
        <v>25738</v>
      </c>
      <c r="C79" s="2">
        <v>28631</v>
      </c>
    </row>
    <row r="80" spans="1:3" x14ac:dyDescent="0.15">
      <c r="A80" s="1">
        <v>77</v>
      </c>
      <c r="B80" s="2">
        <v>27948</v>
      </c>
      <c r="C80" s="2">
        <v>30303</v>
      </c>
    </row>
    <row r="81" spans="1:3" x14ac:dyDescent="0.15">
      <c r="A81" s="1">
        <v>78</v>
      </c>
      <c r="B81" s="2">
        <v>29593</v>
      </c>
      <c r="C81" s="2">
        <v>30986</v>
      </c>
    </row>
    <row r="82" spans="1:3" x14ac:dyDescent="0.15">
      <c r="A82" s="1">
        <v>79</v>
      </c>
      <c r="B82" s="2">
        <v>32228</v>
      </c>
      <c r="C82" s="2">
        <v>32547</v>
      </c>
    </row>
    <row r="83" spans="1:3" x14ac:dyDescent="0.15">
      <c r="A83" s="1">
        <v>80</v>
      </c>
      <c r="B83" s="2">
        <v>34090</v>
      </c>
      <c r="C83" s="2">
        <v>33696</v>
      </c>
    </row>
    <row r="84" spans="1:3" x14ac:dyDescent="0.15">
      <c r="A84" s="1">
        <v>81</v>
      </c>
      <c r="B84" s="2">
        <v>36468</v>
      </c>
      <c r="C84" s="2">
        <v>34094</v>
      </c>
    </row>
    <row r="85" spans="1:3" x14ac:dyDescent="0.15">
      <c r="A85" s="1">
        <v>82</v>
      </c>
      <c r="B85" s="2">
        <v>39400</v>
      </c>
      <c r="C85" s="2">
        <v>34585</v>
      </c>
    </row>
    <row r="86" spans="1:3" x14ac:dyDescent="0.15">
      <c r="A86" s="1">
        <v>83</v>
      </c>
      <c r="B86" s="2">
        <v>40894</v>
      </c>
      <c r="C86" s="2">
        <v>34565</v>
      </c>
    </row>
    <row r="87" spans="1:3" x14ac:dyDescent="0.15">
      <c r="A87" s="1">
        <v>84</v>
      </c>
      <c r="B87" s="2">
        <v>41667</v>
      </c>
      <c r="C87" s="2">
        <v>34194</v>
      </c>
    </row>
    <row r="88" spans="1:3" x14ac:dyDescent="0.15">
      <c r="A88" s="1">
        <v>85</v>
      </c>
      <c r="B88" s="2">
        <v>43943</v>
      </c>
      <c r="C88" s="2">
        <v>33889</v>
      </c>
    </row>
    <row r="89" spans="1:3" x14ac:dyDescent="0.15">
      <c r="A89" s="1">
        <v>86</v>
      </c>
      <c r="B89" s="2">
        <v>44588</v>
      </c>
      <c r="C89" s="2">
        <v>32478</v>
      </c>
    </row>
    <row r="90" spans="1:3" x14ac:dyDescent="0.15">
      <c r="A90" s="1">
        <v>87</v>
      </c>
      <c r="B90" s="2">
        <v>43320</v>
      </c>
      <c r="C90" s="2">
        <v>29683</v>
      </c>
    </row>
    <row r="91" spans="1:3" x14ac:dyDescent="0.15">
      <c r="A91" s="1">
        <v>88</v>
      </c>
      <c r="B91" s="2">
        <v>41079</v>
      </c>
      <c r="C91" s="2">
        <v>25889</v>
      </c>
    </row>
    <row r="92" spans="1:3" x14ac:dyDescent="0.15">
      <c r="A92" s="1">
        <v>89</v>
      </c>
      <c r="B92" s="2">
        <v>40180</v>
      </c>
      <c r="C92" s="2">
        <v>24175</v>
      </c>
    </row>
    <row r="93" spans="1:3" x14ac:dyDescent="0.15">
      <c r="A93" s="1">
        <v>90</v>
      </c>
      <c r="B93" s="2">
        <v>37916</v>
      </c>
      <c r="C93" s="2">
        <v>21012</v>
      </c>
    </row>
    <row r="94" spans="1:3" x14ac:dyDescent="0.15">
      <c r="A94" s="1">
        <v>91</v>
      </c>
      <c r="B94" s="2">
        <v>35916</v>
      </c>
      <c r="C94" s="2">
        <v>18120</v>
      </c>
    </row>
    <row r="95" spans="1:3" x14ac:dyDescent="0.15">
      <c r="A95" s="1">
        <v>92</v>
      </c>
      <c r="B95" s="2">
        <v>33266</v>
      </c>
      <c r="C95" s="2">
        <v>15483</v>
      </c>
    </row>
    <row r="96" spans="1:3" x14ac:dyDescent="0.15">
      <c r="A96" s="1">
        <v>93</v>
      </c>
      <c r="B96" s="2">
        <v>29661</v>
      </c>
      <c r="C96" s="2">
        <v>12787</v>
      </c>
    </row>
    <row r="97" spans="1:3" x14ac:dyDescent="0.15">
      <c r="A97" s="1">
        <v>94</v>
      </c>
      <c r="B97" s="2">
        <v>25944</v>
      </c>
      <c r="C97" s="2">
        <v>10075</v>
      </c>
    </row>
    <row r="98" spans="1:3" x14ac:dyDescent="0.15">
      <c r="A98" s="1">
        <v>95</v>
      </c>
      <c r="B98" s="2">
        <v>21758</v>
      </c>
      <c r="C98" s="2">
        <v>7834</v>
      </c>
    </row>
    <row r="99" spans="1:3" x14ac:dyDescent="0.15">
      <c r="A99" s="1">
        <v>96</v>
      </c>
      <c r="B99" s="2">
        <v>17467</v>
      </c>
      <c r="C99" s="2">
        <v>5445</v>
      </c>
    </row>
    <row r="100" spans="1:3" x14ac:dyDescent="0.15">
      <c r="A100" s="1">
        <v>97</v>
      </c>
      <c r="B100" s="2">
        <v>14165</v>
      </c>
      <c r="C100" s="2">
        <v>4072</v>
      </c>
    </row>
    <row r="101" spans="1:3" x14ac:dyDescent="0.15">
      <c r="A101" s="1">
        <v>98</v>
      </c>
      <c r="B101" s="2">
        <v>10918</v>
      </c>
      <c r="C101" s="2">
        <v>2812</v>
      </c>
    </row>
    <row r="102" spans="1:3" x14ac:dyDescent="0.15">
      <c r="A102" s="1">
        <v>99</v>
      </c>
      <c r="B102" s="2">
        <v>8067</v>
      </c>
      <c r="C102" s="2">
        <v>1939</v>
      </c>
    </row>
    <row r="103" spans="1:3" x14ac:dyDescent="0.15">
      <c r="A103" s="1">
        <v>100</v>
      </c>
      <c r="B103" s="2">
        <v>5764</v>
      </c>
      <c r="C103" s="2">
        <v>1188</v>
      </c>
    </row>
    <row r="104" spans="1:3" x14ac:dyDescent="0.15">
      <c r="A104" s="1">
        <v>101</v>
      </c>
      <c r="B104" s="2">
        <v>4041</v>
      </c>
      <c r="C104" s="2">
        <v>827</v>
      </c>
    </row>
    <row r="105" spans="1:3" x14ac:dyDescent="0.15">
      <c r="A105" s="1">
        <v>102</v>
      </c>
      <c r="B105" s="2">
        <v>2621</v>
      </c>
      <c r="C105" s="2">
        <v>484</v>
      </c>
    </row>
    <row r="106" spans="1:3" x14ac:dyDescent="0.15">
      <c r="A106" s="1">
        <v>103</v>
      </c>
      <c r="B106" s="2">
        <v>1721</v>
      </c>
      <c r="C106" s="2">
        <v>274</v>
      </c>
    </row>
    <row r="107" spans="1:3" x14ac:dyDescent="0.15">
      <c r="A107" s="1">
        <v>104</v>
      </c>
      <c r="B107" s="2">
        <v>1026</v>
      </c>
      <c r="C107" s="2">
        <v>196</v>
      </c>
    </row>
    <row r="108" spans="1:3" x14ac:dyDescent="0.15">
      <c r="A108" s="1">
        <v>105</v>
      </c>
      <c r="B108" s="2">
        <v>661</v>
      </c>
      <c r="C108" s="2">
        <v>86</v>
      </c>
    </row>
    <row r="109" spans="1:3" x14ac:dyDescent="0.15">
      <c r="A109" s="1">
        <v>106</v>
      </c>
      <c r="B109" s="2">
        <v>344</v>
      </c>
      <c r="C109" s="2">
        <v>67</v>
      </c>
    </row>
    <row r="110" spans="1:3" x14ac:dyDescent="0.15">
      <c r="A110" s="1">
        <v>107</v>
      </c>
      <c r="B110" s="2">
        <v>208</v>
      </c>
      <c r="C110" s="2">
        <v>19</v>
      </c>
    </row>
    <row r="111" spans="1:3" x14ac:dyDescent="0.15">
      <c r="A111" s="1">
        <v>108</v>
      </c>
      <c r="B111" s="2">
        <v>99</v>
      </c>
      <c r="C111" s="2">
        <v>15</v>
      </c>
    </row>
    <row r="112" spans="1:3" x14ac:dyDescent="0.15">
      <c r="A112" s="1">
        <v>109</v>
      </c>
      <c r="B112" s="2">
        <v>55</v>
      </c>
      <c r="C112" s="2">
        <v>8</v>
      </c>
    </row>
    <row r="113" spans="1:3" x14ac:dyDescent="0.15">
      <c r="A113" s="1">
        <v>110</v>
      </c>
      <c r="B113" s="2">
        <v>24</v>
      </c>
      <c r="C113" s="2">
        <v>5</v>
      </c>
    </row>
    <row r="114" spans="1:3" x14ac:dyDescent="0.15">
      <c r="A114" s="1">
        <v>111</v>
      </c>
      <c r="B114" s="2">
        <v>15</v>
      </c>
      <c r="C114" s="2">
        <v>2</v>
      </c>
    </row>
    <row r="115" spans="1:3" x14ac:dyDescent="0.15">
      <c r="A115" s="1">
        <v>112</v>
      </c>
      <c r="B115" s="2">
        <v>7</v>
      </c>
      <c r="C115" s="2">
        <v>2</v>
      </c>
    </row>
    <row r="116" spans="1:3" x14ac:dyDescent="0.15">
      <c r="A116" s="1">
        <v>113</v>
      </c>
      <c r="B116" s="2">
        <v>4</v>
      </c>
      <c r="C116" s="2">
        <v>0</v>
      </c>
    </row>
    <row r="117" spans="1:3" x14ac:dyDescent="0.15">
      <c r="A117" s="1">
        <v>114</v>
      </c>
      <c r="B117" s="2">
        <v>1</v>
      </c>
      <c r="C117" s="2">
        <v>0</v>
      </c>
    </row>
    <row r="118" spans="1:3" x14ac:dyDescent="0.15">
      <c r="A118" s="1">
        <v>115</v>
      </c>
      <c r="B118" s="2">
        <v>0</v>
      </c>
      <c r="C118" s="2">
        <v>0</v>
      </c>
    </row>
    <row r="119" spans="1:3" x14ac:dyDescent="0.15">
      <c r="A119" s="1">
        <v>116</v>
      </c>
      <c r="B119" s="2">
        <v>1</v>
      </c>
      <c r="C119" s="2">
        <v>0</v>
      </c>
    </row>
    <row r="120" spans="1:3" x14ac:dyDescent="0.15">
      <c r="A120" s="1">
        <v>117</v>
      </c>
      <c r="B120" s="2">
        <v>1</v>
      </c>
      <c r="C120" s="2">
        <v>0</v>
      </c>
    </row>
    <row r="121" spans="1:3" x14ac:dyDescent="0.15">
      <c r="A121" s="1">
        <v>118</v>
      </c>
      <c r="B121" s="2">
        <v>0</v>
      </c>
      <c r="C121" s="2">
        <v>0</v>
      </c>
    </row>
    <row r="122" spans="1:3" x14ac:dyDescent="0.15">
      <c r="A122" s="1">
        <v>119</v>
      </c>
      <c r="B122" s="2">
        <v>0</v>
      </c>
      <c r="C122" s="2">
        <v>0</v>
      </c>
    </row>
    <row r="123" spans="1:3" x14ac:dyDescent="0.15">
      <c r="A123" s="1">
        <v>120</v>
      </c>
      <c r="B123" s="2">
        <v>0</v>
      </c>
      <c r="C123" s="2">
        <v>0</v>
      </c>
    </row>
    <row r="124" spans="1:3" x14ac:dyDescent="0.15">
      <c r="A124" s="1">
        <v>121</v>
      </c>
      <c r="B124" s="2">
        <v>0</v>
      </c>
      <c r="C124" s="2">
        <v>0</v>
      </c>
    </row>
    <row r="125" spans="1:3" x14ac:dyDescent="0.15">
      <c r="A125" s="1">
        <v>122</v>
      </c>
      <c r="B125" s="2">
        <v>0</v>
      </c>
      <c r="C125" s="2">
        <v>0</v>
      </c>
    </row>
    <row r="126" spans="1:3" x14ac:dyDescent="0.15">
      <c r="A126" s="1">
        <v>123</v>
      </c>
      <c r="B126" s="2">
        <v>0</v>
      </c>
      <c r="C126" s="2">
        <v>0</v>
      </c>
    </row>
    <row r="127" spans="1:3" x14ac:dyDescent="0.15">
      <c r="A127" s="1">
        <v>124</v>
      </c>
      <c r="B127" s="2">
        <v>0</v>
      </c>
      <c r="C127" s="2">
        <v>0</v>
      </c>
    </row>
    <row r="128" spans="1:3" x14ac:dyDescent="0.15">
      <c r="A128" s="1" t="s">
        <v>55</v>
      </c>
      <c r="B128" s="2">
        <v>0</v>
      </c>
      <c r="C128" s="2">
        <v>0</v>
      </c>
    </row>
    <row r="129" spans="1:3" x14ac:dyDescent="0.15">
      <c r="A129" s="1" t="s">
        <v>61</v>
      </c>
      <c r="B129" s="2">
        <v>45</v>
      </c>
      <c r="C129" s="2">
        <v>156</v>
      </c>
    </row>
    <row r="130" spans="1:3" x14ac:dyDescent="0.15">
      <c r="A130" s="17" t="s">
        <v>60</v>
      </c>
      <c r="B130" s="30">
        <f>SUM(B3:B129)</f>
        <v>1219744</v>
      </c>
      <c r="C130" s="30">
        <f>SUM(C3:C129)</f>
        <v>1203968</v>
      </c>
    </row>
    <row r="131" spans="1:3" x14ac:dyDescent="0.15">
      <c r="A131" s="17" t="s">
        <v>64</v>
      </c>
      <c r="B131" s="30">
        <f>SUM(B3:B128)</f>
        <v>1219699</v>
      </c>
      <c r="C131" s="30">
        <f>SUM(C3:C128)</f>
        <v>1203812</v>
      </c>
    </row>
    <row r="132" spans="1:3" x14ac:dyDescent="0.15">
      <c r="A132" t="s">
        <v>56</v>
      </c>
      <c r="B132" s="2"/>
    </row>
    <row r="133" spans="1:3" x14ac:dyDescent="0.15">
      <c r="B133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1"/>
  <sheetViews>
    <sheetView workbookViewId="0">
      <selection sqref="A1:K1"/>
    </sheetView>
  </sheetViews>
  <sheetFormatPr baseColWidth="10" defaultColWidth="9.1640625" defaultRowHeight="13" x14ac:dyDescent="0.15"/>
  <cols>
    <col min="1" max="1" width="9.83203125" style="1" customWidth="1"/>
    <col min="2" max="2" width="6.33203125" style="1" customWidth="1"/>
    <col min="3" max="3" width="13.83203125" style="1" bestFit="1" customWidth="1"/>
    <col min="4" max="4" width="10.1640625" style="1" customWidth="1"/>
    <col min="5" max="5" width="22.5" style="1" bestFit="1" customWidth="1"/>
    <col min="6" max="6" width="15.5" style="1" bestFit="1" customWidth="1"/>
    <col min="7" max="7" width="27.5" style="1" bestFit="1" customWidth="1"/>
    <col min="8" max="8" width="20.33203125" style="1" bestFit="1" customWidth="1"/>
    <col min="9" max="9" width="16.5" style="1" bestFit="1" customWidth="1"/>
    <col min="10" max="10" width="23.83203125" style="1" bestFit="1" customWidth="1"/>
    <col min="11" max="11" width="24.6640625" style="1" bestFit="1" customWidth="1"/>
    <col min="12" max="16384" width="9.1640625" style="1"/>
  </cols>
  <sheetData>
    <row r="1" spans="1:11" x14ac:dyDescent="0.15">
      <c r="A1" s="31" t="s">
        <v>66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15">
      <c r="A2" s="17"/>
      <c r="B2" s="17"/>
      <c r="C2" s="17"/>
      <c r="D2" s="17"/>
      <c r="E2" s="17"/>
      <c r="F2" s="17"/>
      <c r="G2" s="31" t="s">
        <v>9</v>
      </c>
      <c r="H2" s="31"/>
      <c r="I2" s="31" t="s">
        <v>10</v>
      </c>
      <c r="J2" s="31"/>
      <c r="K2" s="17"/>
    </row>
    <row r="3" spans="1:11" x14ac:dyDescent="0.15">
      <c r="A3" s="18" t="s">
        <v>19</v>
      </c>
      <c r="B3" s="18" t="s">
        <v>24</v>
      </c>
      <c r="C3" s="18" t="s">
        <v>0</v>
      </c>
      <c r="D3" s="18" t="s">
        <v>1</v>
      </c>
      <c r="E3" s="18" t="s">
        <v>3</v>
      </c>
      <c r="F3" s="18" t="s">
        <v>4</v>
      </c>
      <c r="G3" s="18" t="s">
        <v>27</v>
      </c>
      <c r="H3" s="18" t="s">
        <v>28</v>
      </c>
      <c r="I3" s="18" t="s">
        <v>11</v>
      </c>
      <c r="J3" s="18" t="s">
        <v>26</v>
      </c>
      <c r="K3" s="18" t="s">
        <v>14</v>
      </c>
    </row>
    <row r="4" spans="1:11" x14ac:dyDescent="0.15">
      <c r="A4" s="19"/>
      <c r="B4" s="19" t="s">
        <v>18</v>
      </c>
      <c r="C4" s="19" t="s">
        <v>21</v>
      </c>
      <c r="D4" s="19" t="s">
        <v>20</v>
      </c>
      <c r="E4" s="19" t="s">
        <v>76</v>
      </c>
      <c r="F4" s="19" t="s">
        <v>2</v>
      </c>
      <c r="G4" s="19" t="s">
        <v>6</v>
      </c>
      <c r="H4" s="19" t="s">
        <v>8</v>
      </c>
      <c r="I4" s="19" t="s">
        <v>12</v>
      </c>
      <c r="J4" s="19" t="s">
        <v>13</v>
      </c>
      <c r="K4" s="19" t="s">
        <v>15</v>
      </c>
    </row>
    <row r="5" spans="1:11" x14ac:dyDescent="0.15">
      <c r="A5" s="5">
        <v>0</v>
      </c>
      <c r="B5" s="5">
        <v>1</v>
      </c>
      <c r="C5" s="7">
        <f>Population_data!B3</f>
        <v>1998761</v>
      </c>
      <c r="D5" s="7">
        <f>Death_data!B3</f>
        <v>12845</v>
      </c>
      <c r="E5" s="8">
        <f>D5/C5</f>
        <v>6.4264812051065632E-3</v>
      </c>
      <c r="F5" s="8">
        <f t="shared" ref="F5:F22" si="0">(E5)/((1/B5)+(E5*((1/2)+(B5/12)*(E5-0.095))))</f>
        <v>6.4062004178260541E-3</v>
      </c>
      <c r="G5" s="7">
        <v>100000</v>
      </c>
      <c r="H5" s="7">
        <f>G5-G6</f>
        <v>640.62004178260395</v>
      </c>
      <c r="I5" s="7">
        <f>H5/E5</f>
        <v>99684.418476717736</v>
      </c>
      <c r="J5" s="7">
        <f>SUM(I5:I23)</f>
        <v>8103588.3331050975</v>
      </c>
      <c r="K5" s="6">
        <f>J5/G5</f>
        <v>81.035883331050982</v>
      </c>
    </row>
    <row r="6" spans="1:11" x14ac:dyDescent="0.15">
      <c r="A6" s="22" t="s">
        <v>38</v>
      </c>
      <c r="B6" s="5">
        <v>4</v>
      </c>
      <c r="C6" s="7">
        <f>Population_data!B4</f>
        <v>8109371</v>
      </c>
      <c r="D6" s="7">
        <f>SUM(Death_data!B4:B7)</f>
        <v>2069</v>
      </c>
      <c r="E6" s="8">
        <f t="shared" ref="E6:E23" si="1">D6/C6</f>
        <v>2.5513692738931296E-4</v>
      </c>
      <c r="F6" s="8">
        <f t="shared" si="0"/>
        <v>1.020060076668149E-3</v>
      </c>
      <c r="G6" s="7">
        <f>(1-F5)*G5</f>
        <v>99359.379958217396</v>
      </c>
      <c r="H6" s="7">
        <f t="shared" ref="H6:H22" si="2">G6-G7</f>
        <v>101.3525367378752</v>
      </c>
      <c r="I6" s="7">
        <f t="shared" ref="I6:I22" si="3">H6/E6</f>
        <v>397247.61826899933</v>
      </c>
      <c r="J6" s="7">
        <f>J5-I5</f>
        <v>8003903.91462838</v>
      </c>
      <c r="K6" s="6">
        <f t="shared" ref="K6:K23" si="4">J6/G6</f>
        <v>80.555091205220705</v>
      </c>
    </row>
    <row r="7" spans="1:11" x14ac:dyDescent="0.15">
      <c r="A7" s="5" t="s">
        <v>39</v>
      </c>
      <c r="B7" s="5">
        <v>5</v>
      </c>
      <c r="C7" s="7">
        <f>Population_data!B5</f>
        <v>9720587</v>
      </c>
      <c r="D7" s="7">
        <f>SUM(Death_data!B8:B12)</f>
        <v>1192</v>
      </c>
      <c r="E7" s="8">
        <f t="shared" si="1"/>
        <v>1.2262633933526854E-4</v>
      </c>
      <c r="F7" s="8">
        <f t="shared" si="0"/>
        <v>6.1295864166926691E-4</v>
      </c>
      <c r="G7" s="7">
        <f t="shared" ref="G7:G23" si="5">(1-F6)*G6</f>
        <v>99258.027421479521</v>
      </c>
      <c r="H7" s="7">
        <f t="shared" si="2"/>
        <v>60.84106566302944</v>
      </c>
      <c r="I7" s="7">
        <f t="shared" si="3"/>
        <v>496150.06036089791</v>
      </c>
      <c r="J7" s="7">
        <f t="shared" ref="J7:J22" si="6">J6-I6</f>
        <v>7606656.2963593807</v>
      </c>
      <c r="K7" s="6">
        <f t="shared" si="4"/>
        <v>76.635174947203254</v>
      </c>
    </row>
    <row r="8" spans="1:11" x14ac:dyDescent="0.15">
      <c r="A8" s="5" t="s">
        <v>40</v>
      </c>
      <c r="B8" s="5">
        <v>5</v>
      </c>
      <c r="C8" s="7">
        <f>Population_data!B6</f>
        <v>9918543</v>
      </c>
      <c r="D8" s="7">
        <f>SUM(Death_data!B13:B17)</f>
        <v>1370</v>
      </c>
      <c r="E8" s="8">
        <f t="shared" si="1"/>
        <v>1.3812512583753482E-4</v>
      </c>
      <c r="F8" s="8">
        <f t="shared" si="0"/>
        <v>6.9040606949637379E-4</v>
      </c>
      <c r="G8" s="7">
        <f t="shared" si="5"/>
        <v>99197.186355816491</v>
      </c>
      <c r="H8" s="7">
        <f t="shared" si="2"/>
        <v>68.486339537019376</v>
      </c>
      <c r="I8" s="7">
        <f t="shared" si="3"/>
        <v>495828.25081060344</v>
      </c>
      <c r="J8" s="7">
        <f t="shared" si="6"/>
        <v>7110506.2359984824</v>
      </c>
      <c r="K8" s="6">
        <f t="shared" si="4"/>
        <v>71.680523381916998</v>
      </c>
    </row>
    <row r="9" spans="1:11" x14ac:dyDescent="0.15">
      <c r="A9" s="5" t="s">
        <v>41</v>
      </c>
      <c r="B9" s="5">
        <v>5</v>
      </c>
      <c r="C9" s="7">
        <f>Population_data!B7</f>
        <v>10617178</v>
      </c>
      <c r="D9" s="7">
        <f>SUM(Death_data!B18:B22)</f>
        <v>3741</v>
      </c>
      <c r="E9" s="8">
        <f t="shared" si="1"/>
        <v>3.5235351616032056E-4</v>
      </c>
      <c r="F9" s="8">
        <f t="shared" si="0"/>
        <v>1.7603392313233588E-3</v>
      </c>
      <c r="G9" s="7">
        <f t="shared" si="5"/>
        <v>99128.700016279472</v>
      </c>
      <c r="H9" s="7">
        <f t="shared" si="2"/>
        <v>174.50013958873751</v>
      </c>
      <c r="I9" s="7">
        <f t="shared" si="3"/>
        <v>495241.65812308819</v>
      </c>
      <c r="J9" s="7">
        <f t="shared" si="6"/>
        <v>6614677.9851878788</v>
      </c>
      <c r="K9" s="6">
        <f t="shared" si="4"/>
        <v>66.728182495095567</v>
      </c>
    </row>
    <row r="10" spans="1:11" x14ac:dyDescent="0.15">
      <c r="A10" s="5" t="s">
        <v>42</v>
      </c>
      <c r="B10" s="5">
        <v>5</v>
      </c>
      <c r="C10" s="7">
        <f>Population_data!B8</f>
        <v>10073754</v>
      </c>
      <c r="D10" s="7">
        <f>SUM(Death_data!B23:B27)</f>
        <v>4925</v>
      </c>
      <c r="E10" s="8">
        <f t="shared" si="1"/>
        <v>4.8889420964617555E-4</v>
      </c>
      <c r="F10" s="8">
        <f t="shared" si="0"/>
        <v>2.4417217350807424E-3</v>
      </c>
      <c r="G10" s="7">
        <f t="shared" si="5"/>
        <v>98954.199876690735</v>
      </c>
      <c r="H10" s="7">
        <f t="shared" si="2"/>
        <v>241.61862061644206</v>
      </c>
      <c r="I10" s="7">
        <f t="shared" si="3"/>
        <v>494214.52708819613</v>
      </c>
      <c r="J10" s="7">
        <f t="shared" si="6"/>
        <v>6119436.3270647908</v>
      </c>
      <c r="K10" s="6">
        <f t="shared" si="4"/>
        <v>61.841097545029633</v>
      </c>
    </row>
    <row r="11" spans="1:11" x14ac:dyDescent="0.15">
      <c r="A11" s="5" t="s">
        <v>43</v>
      </c>
      <c r="B11" s="5">
        <v>5</v>
      </c>
      <c r="C11" s="7">
        <f>Population_data!B9</f>
        <v>10122681</v>
      </c>
      <c r="D11" s="7">
        <f>SUM(Death_data!B28:B32)</f>
        <v>5824</v>
      </c>
      <c r="E11" s="8">
        <f t="shared" si="1"/>
        <v>5.7534165109025955E-4</v>
      </c>
      <c r="F11" s="8">
        <f t="shared" si="0"/>
        <v>2.8729011613931603E-3</v>
      </c>
      <c r="G11" s="7">
        <f t="shared" si="5"/>
        <v>98712.581256074292</v>
      </c>
      <c r="H11" s="7">
        <f t="shared" si="2"/>
        <v>283.5914893346926</v>
      </c>
      <c r="I11" s="7">
        <f t="shared" si="3"/>
        <v>492909.7151184745</v>
      </c>
      <c r="J11" s="7">
        <f t="shared" si="6"/>
        <v>5625221.7999765947</v>
      </c>
      <c r="K11" s="6">
        <f t="shared" si="4"/>
        <v>56.985864703344951</v>
      </c>
    </row>
    <row r="12" spans="1:11" x14ac:dyDescent="0.15">
      <c r="A12" s="5" t="s">
        <v>44</v>
      </c>
      <c r="B12" s="5">
        <v>5</v>
      </c>
      <c r="C12" s="7">
        <f>Population_data!B10</f>
        <v>9469789</v>
      </c>
      <c r="D12" s="7">
        <f>SUM(Death_data!B33:B37)</f>
        <v>6956</v>
      </c>
      <c r="E12" s="8">
        <f t="shared" si="1"/>
        <v>7.3454646138366964E-4</v>
      </c>
      <c r="F12" s="8">
        <f t="shared" si="0"/>
        <v>3.6665281334280673E-3</v>
      </c>
      <c r="G12" s="7">
        <f t="shared" si="5"/>
        <v>98428.9897667396</v>
      </c>
      <c r="H12" s="7">
        <f t="shared" si="2"/>
        <v>360.89266012464941</v>
      </c>
      <c r="I12" s="7">
        <f t="shared" si="3"/>
        <v>491313.59157980792</v>
      </c>
      <c r="J12" s="7">
        <f t="shared" si="6"/>
        <v>5132312.0848581204</v>
      </c>
      <c r="K12" s="6">
        <f t="shared" si="4"/>
        <v>52.142281425633342</v>
      </c>
    </row>
    <row r="13" spans="1:11" x14ac:dyDescent="0.15">
      <c r="A13" s="5" t="s">
        <v>45</v>
      </c>
      <c r="B13" s="5">
        <v>5</v>
      </c>
      <c r="C13" s="7">
        <f>Population_data!B11</f>
        <v>10666827</v>
      </c>
      <c r="D13" s="7">
        <f>SUM(Death_data!B38:B42)</f>
        <v>11126</v>
      </c>
      <c r="E13" s="8">
        <f t="shared" si="1"/>
        <v>1.0430468217024612E-3</v>
      </c>
      <c r="F13" s="8">
        <f t="shared" si="0"/>
        <v>5.2027296222587546E-3</v>
      </c>
      <c r="G13" s="7">
        <f t="shared" si="5"/>
        <v>98068.09710661495</v>
      </c>
      <c r="H13" s="7">
        <f t="shared" si="2"/>
        <v>510.22179381512979</v>
      </c>
      <c r="I13" s="7">
        <f t="shared" si="3"/>
        <v>489164.80372601649</v>
      </c>
      <c r="J13" s="7">
        <f t="shared" si="6"/>
        <v>4640998.4932783125</v>
      </c>
      <c r="K13" s="6">
        <f t="shared" si="4"/>
        <v>47.324243359518242</v>
      </c>
    </row>
    <row r="14" spans="1:11" x14ac:dyDescent="0.15">
      <c r="A14" s="5" t="s">
        <v>46</v>
      </c>
      <c r="B14" s="5">
        <v>5</v>
      </c>
      <c r="C14" s="7">
        <f>Population_data!B12</f>
        <v>11155652</v>
      </c>
      <c r="D14" s="7">
        <f>SUM(Death_data!B43:B47)</f>
        <v>18375</v>
      </c>
      <c r="E14" s="8">
        <f t="shared" si="1"/>
        <v>1.6471471143058246E-3</v>
      </c>
      <c r="F14" s="8">
        <f t="shared" si="0"/>
        <v>8.2045785025424648E-3</v>
      </c>
      <c r="G14" s="7">
        <f t="shared" si="5"/>
        <v>97557.875312799821</v>
      </c>
      <c r="H14" s="7">
        <f t="shared" si="2"/>
        <v>800.42124654511281</v>
      </c>
      <c r="I14" s="7">
        <f t="shared" si="3"/>
        <v>485943.99346195813</v>
      </c>
      <c r="J14" s="7">
        <f t="shared" si="6"/>
        <v>4151833.689552296</v>
      </c>
      <c r="K14" s="6">
        <f t="shared" si="4"/>
        <v>42.557647716704281</v>
      </c>
    </row>
    <row r="15" spans="1:11" x14ac:dyDescent="0.15">
      <c r="A15" s="5" t="s">
        <v>47</v>
      </c>
      <c r="B15" s="5">
        <v>5</v>
      </c>
      <c r="C15" s="7">
        <f>Population_data!B13</f>
        <v>11572428</v>
      </c>
      <c r="D15" s="7">
        <f>SUM(Death_data!B48:B52)</f>
        <v>29834</v>
      </c>
      <c r="E15" s="8">
        <f t="shared" si="1"/>
        <v>2.5780242486710655E-3</v>
      </c>
      <c r="F15" s="8">
        <f t="shared" si="0"/>
        <v>1.2813895569721068E-2</v>
      </c>
      <c r="G15" s="7">
        <f t="shared" si="5"/>
        <v>96757.454066254708</v>
      </c>
      <c r="H15" s="7">
        <f t="shared" si="2"/>
        <v>1239.8399119970709</v>
      </c>
      <c r="I15" s="7">
        <f t="shared" si="3"/>
        <v>480926.39649770194</v>
      </c>
      <c r="J15" s="7">
        <f t="shared" si="6"/>
        <v>3665889.6960903378</v>
      </c>
      <c r="K15" s="6">
        <f t="shared" si="4"/>
        <v>37.887413755017967</v>
      </c>
    </row>
    <row r="16" spans="1:11" x14ac:dyDescent="0.15">
      <c r="A16" s="5" t="s">
        <v>48</v>
      </c>
      <c r="B16" s="5">
        <v>5</v>
      </c>
      <c r="C16" s="7">
        <f>Population_data!B14</f>
        <v>10709011</v>
      </c>
      <c r="D16" s="7">
        <f>SUM(Death_data!B53:B57)</f>
        <v>40396</v>
      </c>
      <c r="E16" s="8">
        <f t="shared" si="1"/>
        <v>3.7721503881170725E-3</v>
      </c>
      <c r="F16" s="8">
        <f t="shared" si="0"/>
        <v>1.8697829366658623E-2</v>
      </c>
      <c r="G16" s="7">
        <f t="shared" si="5"/>
        <v>95517.614154257637</v>
      </c>
      <c r="H16" s="7">
        <f t="shared" si="2"/>
        <v>1785.9720509666513</v>
      </c>
      <c r="I16" s="7">
        <f t="shared" si="3"/>
        <v>473462.57895569934</v>
      </c>
      <c r="J16" s="7">
        <f t="shared" si="6"/>
        <v>3184963.2995926361</v>
      </c>
      <c r="K16" s="6">
        <f t="shared" si="4"/>
        <v>33.344250982326997</v>
      </c>
    </row>
    <row r="17" spans="1:11" x14ac:dyDescent="0.15">
      <c r="A17" s="5" t="s">
        <v>49</v>
      </c>
      <c r="B17" s="5">
        <v>5</v>
      </c>
      <c r="C17" s="7">
        <f>Population_data!B15</f>
        <v>9339919</v>
      </c>
      <c r="D17" s="7">
        <f>SUM(Death_data!B58:B62)</f>
        <v>50868</v>
      </c>
      <c r="E17" s="8">
        <f t="shared" si="1"/>
        <v>5.4462999090249074E-3</v>
      </c>
      <c r="F17" s="8">
        <f t="shared" si="0"/>
        <v>2.6892661889370572E-2</v>
      </c>
      <c r="G17" s="7">
        <f t="shared" si="5"/>
        <v>93731.642103290986</v>
      </c>
      <c r="H17" s="7">
        <f t="shared" si="2"/>
        <v>2520.693359419296</v>
      </c>
      <c r="I17" s="7">
        <f t="shared" si="3"/>
        <v>462826.76340359577</v>
      </c>
      <c r="J17" s="7">
        <f t="shared" si="6"/>
        <v>2711500.7206369368</v>
      </c>
      <c r="K17" s="6">
        <f t="shared" si="4"/>
        <v>28.928339030366075</v>
      </c>
    </row>
    <row r="18" spans="1:11" x14ac:dyDescent="0.15">
      <c r="A18" s="5" t="s">
        <v>50</v>
      </c>
      <c r="B18" s="5">
        <v>5</v>
      </c>
      <c r="C18" s="7">
        <f>Population_data!B16</f>
        <v>7636068</v>
      </c>
      <c r="D18" s="7">
        <f>SUM(Death_data!B63:B67)</f>
        <v>62624</v>
      </c>
      <c r="E18" s="8">
        <f t="shared" si="1"/>
        <v>8.201079403693105E-3</v>
      </c>
      <c r="F18" s="8">
        <f t="shared" si="0"/>
        <v>4.0240043920843648E-2</v>
      </c>
      <c r="G18" s="7">
        <f t="shared" si="5"/>
        <v>91210.94874387169</v>
      </c>
      <c r="H18" s="7">
        <f t="shared" si="2"/>
        <v>3670.3325835152209</v>
      </c>
      <c r="I18" s="7">
        <f t="shared" si="3"/>
        <v>447542.62248240138</v>
      </c>
      <c r="J18" s="7">
        <f t="shared" si="6"/>
        <v>2248673.9572333409</v>
      </c>
      <c r="K18" s="6">
        <f t="shared" si="4"/>
        <v>24.653552980221857</v>
      </c>
    </row>
    <row r="19" spans="1:11" x14ac:dyDescent="0.15">
      <c r="A19" s="5" t="s">
        <v>51</v>
      </c>
      <c r="B19" s="5">
        <v>5</v>
      </c>
      <c r="C19" s="7">
        <f>Population_data!B17</f>
        <v>5725079</v>
      </c>
      <c r="D19" s="7">
        <f>SUM(Death_data!B68:B72)</f>
        <v>74499</v>
      </c>
      <c r="E19" s="8">
        <f t="shared" si="1"/>
        <v>1.3012746199659428E-2</v>
      </c>
      <c r="F19" s="8">
        <f t="shared" si="0"/>
        <v>6.3149713681351374E-2</v>
      </c>
      <c r="G19" s="7">
        <f t="shared" si="5"/>
        <v>87540.616160356469</v>
      </c>
      <c r="H19" s="7">
        <f t="shared" si="2"/>
        <v>5528.1648460155848</v>
      </c>
      <c r="I19" s="7">
        <f t="shared" si="3"/>
        <v>424826.91671649361</v>
      </c>
      <c r="J19" s="7">
        <f t="shared" si="6"/>
        <v>1801131.3347509396</v>
      </c>
      <c r="K19" s="6">
        <f t="shared" si="4"/>
        <v>20.574807600755701</v>
      </c>
    </row>
    <row r="20" spans="1:11" x14ac:dyDescent="0.15">
      <c r="A20" s="5" t="s">
        <v>52</v>
      </c>
      <c r="B20" s="5">
        <v>5</v>
      </c>
      <c r="C20" s="7">
        <f>Population_data!B18</f>
        <v>4738379</v>
      </c>
      <c r="D20" s="7">
        <f>SUM(Death_data!B73:B77)</f>
        <v>96395</v>
      </c>
      <c r="E20" s="8">
        <f t="shared" si="1"/>
        <v>2.0343455008558834E-2</v>
      </c>
      <c r="F20" s="8">
        <f t="shared" si="0"/>
        <v>9.7086767394493498E-2</v>
      </c>
      <c r="G20" s="7">
        <f t="shared" si="5"/>
        <v>82012.451314340884</v>
      </c>
      <c r="H20" s="7">
        <f t="shared" si="2"/>
        <v>7962.3237842076342</v>
      </c>
      <c r="I20" s="7">
        <f t="shared" si="3"/>
        <v>391394.86291083548</v>
      </c>
      <c r="J20" s="7">
        <f t="shared" si="6"/>
        <v>1376304.418034446</v>
      </c>
      <c r="K20" s="6">
        <f t="shared" si="4"/>
        <v>16.781652005002101</v>
      </c>
    </row>
    <row r="21" spans="1:11" x14ac:dyDescent="0.15">
      <c r="A21" s="5" t="s">
        <v>53</v>
      </c>
      <c r="B21" s="5">
        <v>5</v>
      </c>
      <c r="C21" s="7">
        <f>Population_data!B19</f>
        <v>4314403</v>
      </c>
      <c r="D21" s="7">
        <f>SUM(Death_data!B78:B82)</f>
        <v>139360</v>
      </c>
      <c r="E21" s="8">
        <f t="shared" si="1"/>
        <v>3.2301108635424181E-2</v>
      </c>
      <c r="F21" s="8">
        <f t="shared" si="0"/>
        <v>0.15002370209116608</v>
      </c>
      <c r="G21" s="7">
        <f t="shared" si="5"/>
        <v>74050.12753013325</v>
      </c>
      <c r="H21" s="7">
        <f t="shared" si="2"/>
        <v>11109.274272393566</v>
      </c>
      <c r="I21" s="7">
        <f t="shared" si="3"/>
        <v>343928.5752628991</v>
      </c>
      <c r="J21" s="7">
        <f t="shared" si="6"/>
        <v>984909.55512361042</v>
      </c>
      <c r="K21" s="6">
        <f t="shared" si="4"/>
        <v>13.300578783241402</v>
      </c>
    </row>
    <row r="22" spans="1:11" x14ac:dyDescent="0.15">
      <c r="A22" s="5" t="s">
        <v>54</v>
      </c>
      <c r="B22" s="5">
        <v>5</v>
      </c>
      <c r="C22" s="7">
        <f>Population_data!B20</f>
        <v>3582388</v>
      </c>
      <c r="D22" s="7">
        <f>SUM(Death_data!B83:B87)</f>
        <v>192519</v>
      </c>
      <c r="E22" s="8">
        <f t="shared" si="1"/>
        <v>5.3740410028171155E-2</v>
      </c>
      <c r="F22" s="8">
        <f t="shared" si="0"/>
        <v>0.23784591122392876</v>
      </c>
      <c r="G22" s="7">
        <f t="shared" si="5"/>
        <v>62940.853257739684</v>
      </c>
      <c r="H22" s="7">
        <f t="shared" si="2"/>
        <v>14970.224596298678</v>
      </c>
      <c r="I22" s="7">
        <f t="shared" si="3"/>
        <v>278565.50756592973</v>
      </c>
      <c r="J22" s="7">
        <f t="shared" si="6"/>
        <v>640980.97986071138</v>
      </c>
      <c r="K22" s="6">
        <f t="shared" si="4"/>
        <v>10.183862256139522</v>
      </c>
    </row>
    <row r="23" spans="1:11" x14ac:dyDescent="0.15">
      <c r="A23" s="9" t="s">
        <v>16</v>
      </c>
      <c r="B23" s="9" t="s">
        <v>17</v>
      </c>
      <c r="C23" s="10">
        <f>Population_data!B21</f>
        <v>3511395</v>
      </c>
      <c r="D23" s="10">
        <f>SUM(Death_data!B88:B128)</f>
        <v>464781</v>
      </c>
      <c r="E23" s="11">
        <f t="shared" si="1"/>
        <v>0.13236363325686801</v>
      </c>
      <c r="F23" s="11">
        <v>1</v>
      </c>
      <c r="G23" s="10">
        <f t="shared" si="5"/>
        <v>47970.628661441006</v>
      </c>
      <c r="H23" s="10">
        <f>G23</f>
        <v>47970.628661441006</v>
      </c>
      <c r="I23" s="10">
        <f>G23/E23</f>
        <v>362415.47229478107</v>
      </c>
      <c r="J23" s="10">
        <f>J22-I22</f>
        <v>362415.47229478165</v>
      </c>
      <c r="K23" s="12">
        <f t="shared" si="4"/>
        <v>7.5549452322706943</v>
      </c>
    </row>
    <row r="24" spans="1:11" x14ac:dyDescent="0.15">
      <c r="A24" s="4" t="s">
        <v>35</v>
      </c>
      <c r="C24" s="2"/>
      <c r="D24" s="2"/>
      <c r="I24" s="2"/>
    </row>
    <row r="25" spans="1:11" x14ac:dyDescent="0.15">
      <c r="A25" s="4" t="s">
        <v>25</v>
      </c>
      <c r="E25" s="4" t="s">
        <v>5</v>
      </c>
      <c r="G25" s="4" t="s">
        <v>33</v>
      </c>
      <c r="H25" s="2"/>
      <c r="I25" s="2"/>
      <c r="J25" s="4" t="s">
        <v>29</v>
      </c>
    </row>
    <row r="26" spans="1:11" x14ac:dyDescent="0.15">
      <c r="A26" s="4" t="s">
        <v>77</v>
      </c>
      <c r="E26" s="4" t="s">
        <v>22</v>
      </c>
      <c r="G26" s="4" t="s">
        <v>78</v>
      </c>
      <c r="H26" s="2"/>
      <c r="J26" s="4" t="s">
        <v>30</v>
      </c>
    </row>
    <row r="27" spans="1:11" x14ac:dyDescent="0.15">
      <c r="G27" s="14" t="s">
        <v>79</v>
      </c>
      <c r="H27" s="2"/>
    </row>
    <row r="28" spans="1:11" x14ac:dyDescent="0.15">
      <c r="A28" s="4" t="s">
        <v>34</v>
      </c>
      <c r="E28" s="13" t="s">
        <v>7</v>
      </c>
      <c r="H28" s="2"/>
      <c r="J28" s="4" t="s">
        <v>14</v>
      </c>
    </row>
    <row r="29" spans="1:11" x14ac:dyDescent="0.15">
      <c r="A29" s="4" t="s">
        <v>80</v>
      </c>
      <c r="E29" s="4" t="s">
        <v>23</v>
      </c>
      <c r="G29" s="21" t="s">
        <v>67</v>
      </c>
      <c r="H29" s="2"/>
      <c r="J29" s="15" t="s">
        <v>31</v>
      </c>
    </row>
    <row r="30" spans="1:11" x14ac:dyDescent="0.15">
      <c r="A30" s="4" t="s">
        <v>32</v>
      </c>
      <c r="G30" s="21" t="s">
        <v>68</v>
      </c>
      <c r="H30" s="2"/>
    </row>
    <row r="31" spans="1:11" x14ac:dyDescent="0.15">
      <c r="H31" s="2"/>
    </row>
    <row r="32" spans="1:11" x14ac:dyDescent="0.15">
      <c r="A32" s="16" t="s">
        <v>36</v>
      </c>
      <c r="H32" s="2"/>
    </row>
    <row r="33" spans="1:8" x14ac:dyDescent="0.15">
      <c r="A33" s="20">
        <f>G5/J5</f>
        <v>1.2340212247884813E-2</v>
      </c>
      <c r="H33" s="2"/>
    </row>
    <row r="34" spans="1:8" x14ac:dyDescent="0.15">
      <c r="H34" s="2"/>
    </row>
    <row r="35" spans="1:8" x14ac:dyDescent="0.15">
      <c r="A35" s="21" t="s">
        <v>37</v>
      </c>
      <c r="F35" s="3"/>
      <c r="G35" s="2"/>
      <c r="H35" s="2"/>
    </row>
    <row r="36" spans="1:8" x14ac:dyDescent="0.15">
      <c r="A36" t="s">
        <v>73</v>
      </c>
      <c r="F36" s="3"/>
      <c r="G36" s="2"/>
      <c r="H36" s="2"/>
    </row>
    <row r="37" spans="1:8" x14ac:dyDescent="0.15">
      <c r="A37" t="s">
        <v>74</v>
      </c>
      <c r="D37" s="27"/>
      <c r="E37" s="27"/>
      <c r="F37" s="3"/>
      <c r="G37" s="2"/>
      <c r="H37" s="2"/>
    </row>
    <row r="38" spans="1:8" x14ac:dyDescent="0.15">
      <c r="D38" s="5"/>
      <c r="E38" s="27"/>
      <c r="F38" s="3"/>
      <c r="G38" s="2"/>
      <c r="H38" s="2"/>
    </row>
    <row r="39" spans="1:8" x14ac:dyDescent="0.15">
      <c r="D39" s="22"/>
      <c r="E39" s="27"/>
      <c r="F39" s="3"/>
      <c r="G39" s="2"/>
      <c r="H39" s="2"/>
    </row>
    <row r="40" spans="1:8" x14ac:dyDescent="0.15">
      <c r="D40" s="5"/>
      <c r="E40" s="27"/>
      <c r="F40" s="3"/>
      <c r="G40" s="2"/>
      <c r="H40" s="2"/>
    </row>
    <row r="41" spans="1:8" x14ac:dyDescent="0.15">
      <c r="D41" s="5"/>
      <c r="E41" s="27"/>
      <c r="F41" s="3"/>
      <c r="G41" s="2"/>
      <c r="H41" s="2"/>
    </row>
    <row r="42" spans="1:8" x14ac:dyDescent="0.15">
      <c r="D42" s="5"/>
      <c r="E42" s="27"/>
      <c r="F42" s="3"/>
      <c r="G42" s="2"/>
      <c r="H42" s="2"/>
    </row>
    <row r="43" spans="1:8" x14ac:dyDescent="0.15">
      <c r="D43" s="5"/>
      <c r="E43" s="27"/>
      <c r="F43" s="3"/>
      <c r="G43" s="2"/>
      <c r="H43" s="2"/>
    </row>
    <row r="44" spans="1:8" x14ac:dyDescent="0.15">
      <c r="D44" s="5"/>
      <c r="E44" s="27"/>
    </row>
    <row r="45" spans="1:8" x14ac:dyDescent="0.15">
      <c r="D45" s="5"/>
      <c r="E45" s="27"/>
    </row>
    <row r="46" spans="1:8" x14ac:dyDescent="0.15">
      <c r="D46" s="5"/>
      <c r="E46" s="27"/>
    </row>
    <row r="47" spans="1:8" x14ac:dyDescent="0.15">
      <c r="D47" s="5"/>
      <c r="E47" s="27"/>
    </row>
    <row r="48" spans="1:8" x14ac:dyDescent="0.15">
      <c r="D48" s="5"/>
      <c r="E48" s="27"/>
    </row>
    <row r="49" spans="4:5" x14ac:dyDescent="0.15">
      <c r="D49" s="5"/>
      <c r="E49" s="27"/>
    </row>
    <row r="50" spans="4:5" x14ac:dyDescent="0.15">
      <c r="D50" s="5"/>
      <c r="E50" s="27"/>
    </row>
    <row r="51" spans="4:5" x14ac:dyDescent="0.15">
      <c r="D51" s="5"/>
      <c r="E51" s="27"/>
    </row>
    <row r="52" spans="4:5" x14ac:dyDescent="0.15">
      <c r="D52" s="5"/>
      <c r="E52" s="27"/>
    </row>
    <row r="53" spans="4:5" x14ac:dyDescent="0.15">
      <c r="D53" s="5"/>
      <c r="E53" s="27"/>
    </row>
    <row r="54" spans="4:5" x14ac:dyDescent="0.15">
      <c r="D54" s="5"/>
      <c r="E54" s="27"/>
    </row>
    <row r="55" spans="4:5" x14ac:dyDescent="0.15">
      <c r="D55" s="5"/>
      <c r="E55" s="27"/>
    </row>
    <row r="56" spans="4:5" x14ac:dyDescent="0.15">
      <c r="D56" s="5"/>
      <c r="E56" s="27"/>
    </row>
    <row r="57" spans="4:5" x14ac:dyDescent="0.15">
      <c r="D57" s="27"/>
      <c r="E57" s="27"/>
    </row>
    <row r="58" spans="4:5" x14ac:dyDescent="0.15">
      <c r="D58" s="27"/>
      <c r="E58" s="27"/>
    </row>
    <row r="59" spans="4:5" x14ac:dyDescent="0.15">
      <c r="D59" s="27"/>
      <c r="E59" s="27"/>
    </row>
    <row r="60" spans="4:5" x14ac:dyDescent="0.15">
      <c r="D60" s="27"/>
      <c r="E60" s="27"/>
    </row>
    <row r="61" spans="4:5" x14ac:dyDescent="0.15">
      <c r="D61" s="27"/>
      <c r="E61" s="27"/>
    </row>
  </sheetData>
  <mergeCells count="3">
    <mergeCell ref="A1:K1"/>
    <mergeCell ref="G2:H2"/>
    <mergeCell ref="I2:J2"/>
  </mergeCells>
  <printOptions horizontalCentered="1"/>
  <pageMargins left="0.5" right="0.5" top="1" bottom="1" header="0.5" footer="0.5"/>
  <pageSetup scale="67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1"/>
  <sheetViews>
    <sheetView workbookViewId="0">
      <selection sqref="A1:K1"/>
    </sheetView>
  </sheetViews>
  <sheetFormatPr baseColWidth="10" defaultColWidth="9.1640625" defaultRowHeight="13" x14ac:dyDescent="0.15"/>
  <cols>
    <col min="1" max="1" width="9.83203125" style="1" customWidth="1"/>
    <col min="2" max="2" width="6.33203125" style="1" customWidth="1"/>
    <col min="3" max="3" width="13.83203125" style="1" bestFit="1" customWidth="1"/>
    <col min="4" max="4" width="10.1640625" style="1" customWidth="1"/>
    <col min="5" max="5" width="22.5" style="1" bestFit="1" customWidth="1"/>
    <col min="6" max="6" width="15.5" style="1" bestFit="1" customWidth="1"/>
    <col min="7" max="7" width="27.5" style="1" bestFit="1" customWidth="1"/>
    <col min="8" max="8" width="20.33203125" style="1" bestFit="1" customWidth="1"/>
    <col min="9" max="9" width="16.5" style="1" bestFit="1" customWidth="1"/>
    <col min="10" max="10" width="23.83203125" style="1" bestFit="1" customWidth="1"/>
    <col min="11" max="11" width="24.6640625" style="1" bestFit="1" customWidth="1"/>
    <col min="12" max="16384" width="9.1640625" style="1"/>
  </cols>
  <sheetData>
    <row r="1" spans="1:11" x14ac:dyDescent="0.15">
      <c r="A1" s="31" t="s">
        <v>63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15">
      <c r="A2" s="17"/>
      <c r="B2" s="17"/>
      <c r="C2" s="17"/>
      <c r="D2" s="17"/>
      <c r="E2" s="17"/>
      <c r="F2" s="17"/>
      <c r="G2" s="31" t="s">
        <v>9</v>
      </c>
      <c r="H2" s="31"/>
      <c r="I2" s="31" t="s">
        <v>10</v>
      </c>
      <c r="J2" s="31"/>
      <c r="K2" s="17"/>
    </row>
    <row r="3" spans="1:11" x14ac:dyDescent="0.15">
      <c r="A3" s="18" t="s">
        <v>19</v>
      </c>
      <c r="B3" s="18" t="s">
        <v>24</v>
      </c>
      <c r="C3" s="18" t="s">
        <v>0</v>
      </c>
      <c r="D3" s="18" t="s">
        <v>1</v>
      </c>
      <c r="E3" s="18" t="s">
        <v>3</v>
      </c>
      <c r="F3" s="18" t="s">
        <v>4</v>
      </c>
      <c r="G3" s="18" t="s">
        <v>27</v>
      </c>
      <c r="H3" s="18" t="s">
        <v>28</v>
      </c>
      <c r="I3" s="18" t="s">
        <v>11</v>
      </c>
      <c r="J3" s="18" t="s">
        <v>26</v>
      </c>
      <c r="K3" s="18" t="s">
        <v>14</v>
      </c>
    </row>
    <row r="4" spans="1:11" x14ac:dyDescent="0.15">
      <c r="A4" s="19"/>
      <c r="B4" s="19" t="s">
        <v>18</v>
      </c>
      <c r="C4" s="19" t="s">
        <v>21</v>
      </c>
      <c r="D4" s="19" t="s">
        <v>20</v>
      </c>
      <c r="E4" s="19" t="s">
        <v>76</v>
      </c>
      <c r="F4" s="19" t="s">
        <v>2</v>
      </c>
      <c r="G4" s="19" t="s">
        <v>6</v>
      </c>
      <c r="H4" s="19" t="s">
        <v>8</v>
      </c>
      <c r="I4" s="19" t="s">
        <v>12</v>
      </c>
      <c r="J4" s="19" t="s">
        <v>13</v>
      </c>
      <c r="K4" s="19" t="s">
        <v>15</v>
      </c>
    </row>
    <row r="5" spans="1:11" x14ac:dyDescent="0.15">
      <c r="A5" s="5">
        <v>0</v>
      </c>
      <c r="B5" s="5">
        <v>1</v>
      </c>
      <c r="C5" s="7">
        <f>Population_data!C3</f>
        <v>2079846</v>
      </c>
      <c r="D5" s="7">
        <f>Death_data!C3</f>
        <v>16293</v>
      </c>
      <c r="E5" s="8">
        <f>D5/C5</f>
        <v>7.8337530759488919E-3</v>
      </c>
      <c r="F5" s="8">
        <f t="shared" ref="F5:F22" si="0">(E5)/((1/B5)+(E5*((1/2)+(B5/12)*(E5-0.095))))</f>
        <v>7.8036312676123864E-3</v>
      </c>
      <c r="G5" s="7">
        <v>100000</v>
      </c>
      <c r="H5" s="7">
        <f>G5-G6</f>
        <v>780.36312676123634</v>
      </c>
      <c r="I5" s="7">
        <f>H5/E5</f>
        <v>99615.486880368902</v>
      </c>
      <c r="J5" s="7">
        <f>SUM(I5:I23)</f>
        <v>7582341.8282741075</v>
      </c>
      <c r="K5" s="6">
        <f>J5/G5</f>
        <v>75.823418282741073</v>
      </c>
    </row>
    <row r="6" spans="1:11" x14ac:dyDescent="0.15">
      <c r="A6" s="22" t="s">
        <v>38</v>
      </c>
      <c r="B6" s="5">
        <v>4</v>
      </c>
      <c r="C6" s="7">
        <f>Population_data!C4</f>
        <v>8507893</v>
      </c>
      <c r="D6" s="7">
        <f>SUM(Death_data!C4:C7)</f>
        <v>2634</v>
      </c>
      <c r="E6" s="8">
        <f t="shared" ref="E6:E23" si="1">D6/C6</f>
        <v>3.0959486679016769E-4</v>
      </c>
      <c r="F6" s="8">
        <f t="shared" si="0"/>
        <v>1.2376614970251382E-3</v>
      </c>
      <c r="G6" s="7">
        <f>(1-F5)*G5</f>
        <v>99219.636873238764</v>
      </c>
      <c r="H6" s="7">
        <f t="shared" ref="H6:H22" si="2">G6-G7</f>
        <v>122.80032430682331</v>
      </c>
      <c r="I6" s="7">
        <f t="shared" ref="I6:I22" si="3">H6/E6</f>
        <v>396648.4508609536</v>
      </c>
      <c r="J6" s="7">
        <f>J5-I5</f>
        <v>7482726.341393739</v>
      </c>
      <c r="K6" s="6">
        <f t="shared" ref="K6:K23" si="4">J6/G6</f>
        <v>75.415780355591664</v>
      </c>
    </row>
    <row r="7" spans="1:11" x14ac:dyDescent="0.15">
      <c r="A7" s="5" t="s">
        <v>39</v>
      </c>
      <c r="B7" s="5">
        <v>5</v>
      </c>
      <c r="C7" s="7">
        <f>Population_data!C5</f>
        <v>10095353</v>
      </c>
      <c r="D7" s="7">
        <f>SUM(Death_data!C8:C12)</f>
        <v>1519</v>
      </c>
      <c r="E7" s="8">
        <f t="shared" si="1"/>
        <v>1.5046526852503325E-4</v>
      </c>
      <c r="F7" s="8">
        <f t="shared" si="0"/>
        <v>7.520658039022938E-4</v>
      </c>
      <c r="G7" s="7">
        <f t="shared" ref="G7:G23" si="5">(1-F6)*G6</f>
        <v>99096.83654893194</v>
      </c>
      <c r="H7" s="7">
        <f t="shared" si="2"/>
        <v>74.527342043351382</v>
      </c>
      <c r="I7" s="7">
        <f t="shared" si="3"/>
        <v>495312.59123066062</v>
      </c>
      <c r="J7" s="7">
        <f t="shared" ref="J7:J22" si="6">J6-I6</f>
        <v>7086077.8905327851</v>
      </c>
      <c r="K7" s="6">
        <f t="shared" si="4"/>
        <v>71.506600385107433</v>
      </c>
    </row>
    <row r="8" spans="1:11" x14ac:dyDescent="0.15">
      <c r="A8" s="5" t="s">
        <v>40</v>
      </c>
      <c r="B8" s="5">
        <v>5</v>
      </c>
      <c r="C8" s="7">
        <f>Population_data!C6</f>
        <v>10484813</v>
      </c>
      <c r="D8" s="7">
        <f>SUM(Death_data!C13:C17)</f>
        <v>2066</v>
      </c>
      <c r="E8" s="8">
        <f t="shared" si="1"/>
        <v>1.9704690965876074E-4</v>
      </c>
      <c r="F8" s="8">
        <f t="shared" si="0"/>
        <v>9.8478775078337881E-4</v>
      </c>
      <c r="G8" s="7">
        <f t="shared" si="5"/>
        <v>99022.309206888589</v>
      </c>
      <c r="H8" s="7">
        <f t="shared" si="2"/>
        <v>97.515957161231199</v>
      </c>
      <c r="I8" s="7">
        <f t="shared" si="3"/>
        <v>494887.01614303963</v>
      </c>
      <c r="J8" s="7">
        <f t="shared" si="6"/>
        <v>6590765.2993021244</v>
      </c>
      <c r="K8" s="6">
        <f t="shared" si="4"/>
        <v>66.5583882267576</v>
      </c>
    </row>
    <row r="9" spans="1:11" x14ac:dyDescent="0.15">
      <c r="A9" s="5" t="s">
        <v>41</v>
      </c>
      <c r="B9" s="5">
        <v>5</v>
      </c>
      <c r="C9" s="7">
        <f>Population_data!C7</f>
        <v>11252863</v>
      </c>
      <c r="D9" s="7">
        <f>SUM(Death_data!C18:C22)</f>
        <v>9558</v>
      </c>
      <c r="E9" s="8">
        <f t="shared" si="1"/>
        <v>8.493838412500001E-4</v>
      </c>
      <c r="F9" s="8">
        <f t="shared" si="0"/>
        <v>4.2386248303137386E-3</v>
      </c>
      <c r="G9" s="7">
        <f t="shared" si="5"/>
        <v>98924.793249727358</v>
      </c>
      <c r="H9" s="7">
        <f t="shared" si="2"/>
        <v>419.30508500194992</v>
      </c>
      <c r="I9" s="7">
        <f t="shared" si="3"/>
        <v>493657.94901970046</v>
      </c>
      <c r="J9" s="7">
        <f t="shared" si="6"/>
        <v>6095878.2831590846</v>
      </c>
      <c r="K9" s="6">
        <f t="shared" si="4"/>
        <v>61.621339634954303</v>
      </c>
    </row>
    <row r="10" spans="1:11" x14ac:dyDescent="0.15">
      <c r="A10" s="5" t="s">
        <v>42</v>
      </c>
      <c r="B10" s="5">
        <v>5</v>
      </c>
      <c r="C10" s="7">
        <f>Population_data!C8</f>
        <v>10828130</v>
      </c>
      <c r="D10" s="7">
        <f>SUM(Death_data!C23:C27)</f>
        <v>15758</v>
      </c>
      <c r="E10" s="8">
        <f t="shared" si="1"/>
        <v>1.4552835992918446E-3</v>
      </c>
      <c r="F10" s="8">
        <f t="shared" si="0"/>
        <v>7.2520901615819484E-3</v>
      </c>
      <c r="G10" s="7">
        <f t="shared" si="5"/>
        <v>98505.488164725408</v>
      </c>
      <c r="H10" s="7">
        <f t="shared" si="2"/>
        <v>714.37068158123293</v>
      </c>
      <c r="I10" s="7">
        <f t="shared" si="3"/>
        <v>490880.73412553594</v>
      </c>
      <c r="J10" s="7">
        <f t="shared" si="6"/>
        <v>5602220.3341393843</v>
      </c>
      <c r="K10" s="6">
        <f t="shared" si="4"/>
        <v>56.872164571897699</v>
      </c>
    </row>
    <row r="11" spans="1:11" x14ac:dyDescent="0.15">
      <c r="A11" s="5" t="s">
        <v>43</v>
      </c>
      <c r="B11" s="5">
        <v>5</v>
      </c>
      <c r="C11" s="7">
        <f>Population_data!C9</f>
        <v>10489470</v>
      </c>
      <c r="D11" s="7">
        <f>SUM(Death_data!C28:C32)</f>
        <v>15107</v>
      </c>
      <c r="E11" s="8">
        <f t="shared" si="1"/>
        <v>1.4402062258626984E-3</v>
      </c>
      <c r="F11" s="8">
        <f t="shared" si="0"/>
        <v>7.177204275365375E-3</v>
      </c>
      <c r="G11" s="7">
        <f t="shared" si="5"/>
        <v>97791.117483144175</v>
      </c>
      <c r="H11" s="7">
        <f t="shared" si="2"/>
        <v>701.86682649278373</v>
      </c>
      <c r="I11" s="7">
        <f t="shared" si="3"/>
        <v>487337.72559020721</v>
      </c>
      <c r="J11" s="7">
        <f t="shared" si="6"/>
        <v>5111339.6000138484</v>
      </c>
      <c r="K11" s="6">
        <f t="shared" si="4"/>
        <v>52.267933239385137</v>
      </c>
    </row>
    <row r="12" spans="1:11" x14ac:dyDescent="0.15">
      <c r="A12" s="5" t="s">
        <v>44</v>
      </c>
      <c r="B12" s="5">
        <v>5</v>
      </c>
      <c r="C12" s="7">
        <f>Population_data!C10</f>
        <v>9802132</v>
      </c>
      <c r="D12" s="7">
        <f>SUM(Death_data!C33:C37)</f>
        <v>14685</v>
      </c>
      <c r="E12" s="8">
        <f t="shared" si="1"/>
        <v>1.4981434651155482E-3</v>
      </c>
      <c r="F12" s="8">
        <f t="shared" si="0"/>
        <v>7.4649369641751999E-3</v>
      </c>
      <c r="G12" s="7">
        <f t="shared" si="5"/>
        <v>97089.250656651391</v>
      </c>
      <c r="H12" s="7">
        <f t="shared" si="2"/>
        <v>724.7651360509044</v>
      </c>
      <c r="I12" s="7">
        <f t="shared" si="3"/>
        <v>483775.52145515318</v>
      </c>
      <c r="J12" s="7">
        <f t="shared" si="6"/>
        <v>4624001.8744236408</v>
      </c>
      <c r="K12" s="6">
        <f t="shared" si="4"/>
        <v>47.626300987491035</v>
      </c>
    </row>
    <row r="13" spans="1:11" x14ac:dyDescent="0.15">
      <c r="A13" s="5" t="s">
        <v>45</v>
      </c>
      <c r="B13" s="5">
        <v>5</v>
      </c>
      <c r="C13" s="7">
        <f>Population_data!C11</f>
        <v>10684227</v>
      </c>
      <c r="D13" s="7">
        <f>SUM(Death_data!C38:C42)</f>
        <v>19755</v>
      </c>
      <c r="E13" s="8">
        <f t="shared" si="1"/>
        <v>1.8489872968816556E-3</v>
      </c>
      <c r="F13" s="8">
        <f t="shared" si="0"/>
        <v>9.2056867020839841E-3</v>
      </c>
      <c r="G13" s="7">
        <f t="shared" si="5"/>
        <v>96364.485520600487</v>
      </c>
      <c r="H13" s="7">
        <f t="shared" si="2"/>
        <v>887.10126291016059</v>
      </c>
      <c r="I13" s="7">
        <f t="shared" si="3"/>
        <v>479776.82940616732</v>
      </c>
      <c r="J13" s="7">
        <f t="shared" si="6"/>
        <v>4140226.3529684874</v>
      </c>
      <c r="K13" s="6">
        <f t="shared" si="4"/>
        <v>42.964234495740691</v>
      </c>
    </row>
    <row r="14" spans="1:11" x14ac:dyDescent="0.15">
      <c r="A14" s="5" t="s">
        <v>46</v>
      </c>
      <c r="B14" s="5">
        <v>5</v>
      </c>
      <c r="C14" s="7">
        <f>Population_data!C12</f>
        <v>11085591</v>
      </c>
      <c r="D14" s="7">
        <f>SUM(Death_data!C43:C47)</f>
        <v>30350</v>
      </c>
      <c r="E14" s="8">
        <f t="shared" si="1"/>
        <v>2.7377881792680246E-3</v>
      </c>
      <c r="F14" s="8">
        <f t="shared" si="0"/>
        <v>1.3602994022448793E-2</v>
      </c>
      <c r="G14" s="7">
        <f t="shared" si="5"/>
        <v>95477.384257690326</v>
      </c>
      <c r="H14" s="7">
        <f t="shared" si="2"/>
        <v>1298.7782873364049</v>
      </c>
      <c r="I14" s="7">
        <f t="shared" si="3"/>
        <v>474389.61756480607</v>
      </c>
      <c r="J14" s="7">
        <f t="shared" si="6"/>
        <v>3660449.52356232</v>
      </c>
      <c r="K14" s="6">
        <f t="shared" si="4"/>
        <v>38.33839345329033</v>
      </c>
    </row>
    <row r="15" spans="1:11" x14ac:dyDescent="0.15">
      <c r="A15" s="5" t="s">
        <v>47</v>
      </c>
      <c r="B15" s="5">
        <v>5</v>
      </c>
      <c r="C15" s="7">
        <f>Population_data!C13</f>
        <v>11318167</v>
      </c>
      <c r="D15" s="7">
        <f>SUM(Death_data!C48:C52)</f>
        <v>47904</v>
      </c>
      <c r="E15" s="8">
        <f t="shared" si="1"/>
        <v>4.2324874690398192E-3</v>
      </c>
      <c r="F15" s="8">
        <f t="shared" si="0"/>
        <v>2.0957455416396088E-2</v>
      </c>
      <c r="G15" s="7">
        <f t="shared" si="5"/>
        <v>94178.605970353921</v>
      </c>
      <c r="H15" s="7">
        <f t="shared" si="2"/>
        <v>1973.7439358020201</v>
      </c>
      <c r="I15" s="7">
        <f t="shared" si="3"/>
        <v>466331.90298606677</v>
      </c>
      <c r="J15" s="7">
        <f t="shared" si="6"/>
        <v>3186059.9059975138</v>
      </c>
      <c r="K15" s="6">
        <f t="shared" si="4"/>
        <v>33.829975217518509</v>
      </c>
    </row>
    <row r="16" spans="1:11" x14ac:dyDescent="0.15">
      <c r="A16" s="5" t="s">
        <v>48</v>
      </c>
      <c r="B16" s="5">
        <v>5</v>
      </c>
      <c r="C16" s="7">
        <f>Population_data!C14</f>
        <v>10313298</v>
      </c>
      <c r="D16" s="7">
        <f>SUM(Death_data!C53:C57)</f>
        <v>66552</v>
      </c>
      <c r="E16" s="8">
        <f t="shared" si="1"/>
        <v>6.4530279256936043E-3</v>
      </c>
      <c r="F16" s="8">
        <f t="shared" si="0"/>
        <v>3.1790126431364536E-2</v>
      </c>
      <c r="G16" s="7">
        <f t="shared" si="5"/>
        <v>92204.862034551901</v>
      </c>
      <c r="H16" s="7">
        <f t="shared" si="2"/>
        <v>2931.2042216649279</v>
      </c>
      <c r="I16" s="7">
        <f t="shared" si="3"/>
        <v>454237.02724018</v>
      </c>
      <c r="J16" s="7">
        <f t="shared" si="6"/>
        <v>2719728.0030114469</v>
      </c>
      <c r="K16" s="6">
        <f t="shared" si="4"/>
        <v>29.496579063176561</v>
      </c>
    </row>
    <row r="17" spans="1:11" x14ac:dyDescent="0.15">
      <c r="A17" s="5" t="s">
        <v>49</v>
      </c>
      <c r="B17" s="5">
        <v>5</v>
      </c>
      <c r="C17" s="7">
        <f>Population_data!C15</f>
        <v>8790943</v>
      </c>
      <c r="D17" s="7">
        <f>SUM(Death_data!C58:C62)</f>
        <v>81590</v>
      </c>
      <c r="E17" s="8">
        <f t="shared" si="1"/>
        <v>9.2811431037603132E-3</v>
      </c>
      <c r="F17" s="8">
        <f t="shared" si="0"/>
        <v>4.5426972214562024E-2</v>
      </c>
      <c r="G17" s="7">
        <f t="shared" si="5"/>
        <v>89273.657812886973</v>
      </c>
      <c r="H17" s="7">
        <f t="shared" si="2"/>
        <v>4055.4319729583367</v>
      </c>
      <c r="I17" s="7">
        <f t="shared" si="3"/>
        <v>436953.93203400268</v>
      </c>
      <c r="J17" s="7">
        <f t="shared" si="6"/>
        <v>2265490.975771267</v>
      </c>
      <c r="K17" s="6">
        <f t="shared" si="4"/>
        <v>25.376925638239449</v>
      </c>
    </row>
    <row r="18" spans="1:11" x14ac:dyDescent="0.15">
      <c r="A18" s="5" t="s">
        <v>50</v>
      </c>
      <c r="B18" s="5">
        <v>5</v>
      </c>
      <c r="C18" s="7">
        <f>Population_data!C16</f>
        <v>6979426</v>
      </c>
      <c r="D18" s="7">
        <f>SUM(Death_data!C63:C67)</f>
        <v>92028</v>
      </c>
      <c r="E18" s="8">
        <f t="shared" si="1"/>
        <v>1.3185611538828551E-2</v>
      </c>
      <c r="F18" s="8">
        <f t="shared" si="0"/>
        <v>6.3963322811858486E-2</v>
      </c>
      <c r="G18" s="7">
        <f t="shared" si="5"/>
        <v>85218.225839928637</v>
      </c>
      <c r="H18" s="7">
        <f t="shared" si="2"/>
        <v>5450.840888853214</v>
      </c>
      <c r="I18" s="7">
        <f t="shared" si="3"/>
        <v>413393.10450651142</v>
      </c>
      <c r="J18" s="7">
        <f t="shared" si="6"/>
        <v>1828537.0437372644</v>
      </c>
      <c r="K18" s="6">
        <f t="shared" si="4"/>
        <v>21.457112322098016</v>
      </c>
    </row>
    <row r="19" spans="1:11" x14ac:dyDescent="0.15">
      <c r="A19" s="5" t="s">
        <v>51</v>
      </c>
      <c r="B19" s="5">
        <v>5</v>
      </c>
      <c r="C19" s="7">
        <f>Population_data!C17</f>
        <v>5003042</v>
      </c>
      <c r="D19" s="7">
        <f>SUM(Death_data!C68:C72)</f>
        <v>100492</v>
      </c>
      <c r="E19" s="8">
        <f t="shared" si="1"/>
        <v>2.0086179568350616E-2</v>
      </c>
      <c r="F19" s="8">
        <f t="shared" si="0"/>
        <v>9.5915155752421696E-2</v>
      </c>
      <c r="G19" s="7">
        <f t="shared" si="5"/>
        <v>79767.384951075423</v>
      </c>
      <c r="H19" s="7">
        <f t="shared" si="2"/>
        <v>7650.9011515457823</v>
      </c>
      <c r="I19" s="7">
        <f t="shared" si="3"/>
        <v>380903.75153277785</v>
      </c>
      <c r="J19" s="7">
        <f t="shared" si="6"/>
        <v>1415143.9392307529</v>
      </c>
      <c r="K19" s="6">
        <f t="shared" si="4"/>
        <v>17.740884198456776</v>
      </c>
    </row>
    <row r="20" spans="1:11" x14ac:dyDescent="0.15">
      <c r="A20" s="5" t="s">
        <v>52</v>
      </c>
      <c r="B20" s="5">
        <v>5</v>
      </c>
      <c r="C20" s="7">
        <f>Population_data!C18</f>
        <v>3889104</v>
      </c>
      <c r="D20" s="7">
        <f>SUM(Death_data!C73:C77)</f>
        <v>117852</v>
      </c>
      <c r="E20" s="8">
        <f t="shared" si="1"/>
        <v>3.030312380435185E-2</v>
      </c>
      <c r="F20" s="8">
        <f t="shared" si="0"/>
        <v>0.1413822712051131</v>
      </c>
      <c r="G20" s="7">
        <f t="shared" si="5"/>
        <v>72116.48379952964</v>
      </c>
      <c r="H20" s="7">
        <f t="shared" si="2"/>
        <v>10195.992270904251</v>
      </c>
      <c r="I20" s="7">
        <f t="shared" si="3"/>
        <v>336466.70675714291</v>
      </c>
      <c r="J20" s="7">
        <f t="shared" si="6"/>
        <v>1034240.187697975</v>
      </c>
      <c r="K20" s="6">
        <f t="shared" si="4"/>
        <v>14.341245346528119</v>
      </c>
    </row>
    <row r="21" spans="1:11" x14ac:dyDescent="0.15">
      <c r="A21" s="5" t="s">
        <v>53</v>
      </c>
      <c r="B21" s="5">
        <v>5</v>
      </c>
      <c r="C21" s="7">
        <f>Population_data!C19</f>
        <v>3192676</v>
      </c>
      <c r="D21" s="7">
        <f>SUM(Death_data!C78:C82)</f>
        <v>149669</v>
      </c>
      <c r="E21" s="8">
        <f t="shared" si="1"/>
        <v>4.6878856482774948E-2</v>
      </c>
      <c r="F21" s="8">
        <f t="shared" si="0"/>
        <v>0.21069197763767081</v>
      </c>
      <c r="G21" s="7">
        <f t="shared" si="5"/>
        <v>61920.491528625389</v>
      </c>
      <c r="H21" s="7">
        <f t="shared" si="2"/>
        <v>13046.150816462723</v>
      </c>
      <c r="I21" s="7">
        <f t="shared" si="3"/>
        <v>278294.98830152501</v>
      </c>
      <c r="J21" s="7">
        <f t="shared" si="6"/>
        <v>697773.48094083206</v>
      </c>
      <c r="K21" s="6">
        <f t="shared" si="4"/>
        <v>11.268862111959439</v>
      </c>
    </row>
    <row r="22" spans="1:11" x14ac:dyDescent="0.15">
      <c r="A22" s="5" t="s">
        <v>54</v>
      </c>
      <c r="B22" s="5">
        <v>5</v>
      </c>
      <c r="C22" s="7">
        <f>Population_data!C20</f>
        <v>2235826</v>
      </c>
      <c r="D22" s="7">
        <f>SUM(Death_data!C83:C87)</f>
        <v>171134</v>
      </c>
      <c r="E22" s="8">
        <f t="shared" si="1"/>
        <v>7.6541734464130928E-2</v>
      </c>
      <c r="F22" s="8">
        <f t="shared" si="0"/>
        <v>0.32203395118945666</v>
      </c>
      <c r="G22" s="7">
        <f t="shared" si="5"/>
        <v>48874.340712162666</v>
      </c>
      <c r="H22" s="7">
        <f t="shared" si="2"/>
        <v>15739.197051317467</v>
      </c>
      <c r="I22" s="7">
        <f t="shared" si="3"/>
        <v>205628.95734605004</v>
      </c>
      <c r="J22" s="7">
        <f t="shared" si="6"/>
        <v>419478.49263930705</v>
      </c>
      <c r="K22" s="6">
        <f t="shared" si="4"/>
        <v>8.5827959319135605</v>
      </c>
    </row>
    <row r="23" spans="1:11" x14ac:dyDescent="0.15">
      <c r="A23" s="9" t="s">
        <v>16</v>
      </c>
      <c r="B23" s="9" t="s">
        <v>17</v>
      </c>
      <c r="C23" s="10">
        <f>Population_data!C21</f>
        <v>1606146</v>
      </c>
      <c r="D23" s="10">
        <f>SUM(Death_data!C88:C128)</f>
        <v>248866</v>
      </c>
      <c r="E23" s="11">
        <f t="shared" si="1"/>
        <v>0.15494606343383477</v>
      </c>
      <c r="F23" s="11">
        <v>1</v>
      </c>
      <c r="G23" s="10">
        <f t="shared" si="5"/>
        <v>33135.143660845199</v>
      </c>
      <c r="H23" s="10">
        <f>G23</f>
        <v>33135.143660845199</v>
      </c>
      <c r="I23" s="10">
        <f>G23/E23</f>
        <v>213849.53529325774</v>
      </c>
      <c r="J23" s="10">
        <f>J22-I22</f>
        <v>213849.53529325701</v>
      </c>
      <c r="K23" s="12">
        <f t="shared" si="4"/>
        <v>6.4538587030771373</v>
      </c>
    </row>
    <row r="24" spans="1:11" x14ac:dyDescent="0.15">
      <c r="A24" s="4" t="s">
        <v>35</v>
      </c>
      <c r="C24" s="2"/>
      <c r="D24" s="2"/>
      <c r="I24" s="2"/>
    </row>
    <row r="25" spans="1:11" x14ac:dyDescent="0.15">
      <c r="A25" s="4" t="s">
        <v>25</v>
      </c>
      <c r="E25" s="4" t="s">
        <v>5</v>
      </c>
      <c r="G25" s="4" t="s">
        <v>33</v>
      </c>
      <c r="H25" s="2"/>
      <c r="I25" s="2"/>
      <c r="J25" s="4" t="s">
        <v>29</v>
      </c>
    </row>
    <row r="26" spans="1:11" x14ac:dyDescent="0.15">
      <c r="A26" s="4" t="s">
        <v>77</v>
      </c>
      <c r="E26" s="4" t="s">
        <v>22</v>
      </c>
      <c r="G26" s="4" t="s">
        <v>78</v>
      </c>
      <c r="H26" s="2"/>
      <c r="J26" s="4" t="s">
        <v>30</v>
      </c>
    </row>
    <row r="27" spans="1:11" x14ac:dyDescent="0.15">
      <c r="G27" s="14" t="s">
        <v>79</v>
      </c>
      <c r="H27" s="2"/>
    </row>
    <row r="28" spans="1:11" x14ac:dyDescent="0.15">
      <c r="A28" s="4" t="s">
        <v>34</v>
      </c>
      <c r="E28" s="13" t="s">
        <v>7</v>
      </c>
      <c r="H28" s="2"/>
      <c r="J28" s="4" t="s">
        <v>14</v>
      </c>
    </row>
    <row r="29" spans="1:11" x14ac:dyDescent="0.15">
      <c r="A29" s="4" t="s">
        <v>80</v>
      </c>
      <c r="E29" s="4" t="s">
        <v>23</v>
      </c>
      <c r="G29" s="21" t="s">
        <v>67</v>
      </c>
      <c r="H29" s="2"/>
      <c r="J29" s="15" t="s">
        <v>31</v>
      </c>
    </row>
    <row r="30" spans="1:11" x14ac:dyDescent="0.15">
      <c r="A30" s="4" t="s">
        <v>32</v>
      </c>
      <c r="G30" s="21" t="s">
        <v>68</v>
      </c>
      <c r="H30" s="2"/>
    </row>
    <row r="31" spans="1:11" x14ac:dyDescent="0.15">
      <c r="H31" s="2"/>
    </row>
    <row r="32" spans="1:11" x14ac:dyDescent="0.15">
      <c r="A32" s="16" t="s">
        <v>36</v>
      </c>
      <c r="H32" s="2"/>
    </row>
    <row r="33" spans="1:8" x14ac:dyDescent="0.15">
      <c r="A33" s="20">
        <f>G5/J5</f>
        <v>1.318853756066574E-2</v>
      </c>
      <c r="H33" s="2"/>
    </row>
    <row r="34" spans="1:8" x14ac:dyDescent="0.15">
      <c r="H34" s="2"/>
    </row>
    <row r="35" spans="1:8" x14ac:dyDescent="0.15">
      <c r="A35" s="21" t="s">
        <v>37</v>
      </c>
      <c r="F35" s="3"/>
      <c r="G35" s="2"/>
      <c r="H35" s="2"/>
    </row>
    <row r="36" spans="1:8" x14ac:dyDescent="0.15">
      <c r="A36" t="s">
        <v>73</v>
      </c>
      <c r="F36" s="3"/>
      <c r="G36" s="2"/>
      <c r="H36" s="2"/>
    </row>
    <row r="37" spans="1:8" x14ac:dyDescent="0.15">
      <c r="A37" t="s">
        <v>74</v>
      </c>
      <c r="D37" s="27"/>
      <c r="E37" s="27"/>
      <c r="F37" s="3"/>
      <c r="G37" s="2"/>
      <c r="H37" s="2"/>
    </row>
    <row r="38" spans="1:8" x14ac:dyDescent="0.15">
      <c r="D38" s="5"/>
      <c r="E38" s="27"/>
      <c r="F38" s="3"/>
      <c r="G38" s="2"/>
      <c r="H38" s="2"/>
    </row>
    <row r="39" spans="1:8" x14ac:dyDescent="0.15">
      <c r="D39" s="22"/>
      <c r="E39" s="27"/>
      <c r="F39" s="3"/>
      <c r="G39" s="2"/>
      <c r="H39" s="2"/>
    </row>
    <row r="40" spans="1:8" x14ac:dyDescent="0.15">
      <c r="D40" s="5"/>
      <c r="E40" s="27"/>
      <c r="F40" s="3"/>
      <c r="G40" s="2"/>
      <c r="H40" s="2"/>
    </row>
    <row r="41" spans="1:8" x14ac:dyDescent="0.15">
      <c r="D41" s="5"/>
      <c r="E41" s="27"/>
      <c r="F41" s="3"/>
      <c r="G41" s="2"/>
      <c r="H41" s="2"/>
    </row>
    <row r="42" spans="1:8" x14ac:dyDescent="0.15">
      <c r="D42" s="5"/>
      <c r="E42" s="27"/>
      <c r="F42" s="3"/>
      <c r="G42" s="2"/>
      <c r="H42" s="2"/>
    </row>
    <row r="43" spans="1:8" x14ac:dyDescent="0.15">
      <c r="D43" s="5"/>
      <c r="E43" s="27"/>
      <c r="F43" s="3"/>
      <c r="G43" s="2"/>
      <c r="H43" s="2"/>
    </row>
    <row r="44" spans="1:8" x14ac:dyDescent="0.15">
      <c r="D44" s="5"/>
      <c r="E44" s="27"/>
    </row>
    <row r="45" spans="1:8" x14ac:dyDescent="0.15">
      <c r="D45" s="5"/>
      <c r="E45" s="27"/>
    </row>
    <row r="46" spans="1:8" x14ac:dyDescent="0.15">
      <c r="D46" s="5"/>
      <c r="E46" s="27"/>
    </row>
    <row r="47" spans="1:8" x14ac:dyDescent="0.15">
      <c r="D47" s="5"/>
      <c r="E47" s="27"/>
    </row>
    <row r="48" spans="1:8" x14ac:dyDescent="0.15">
      <c r="D48" s="5"/>
      <c r="E48" s="27"/>
    </row>
    <row r="49" spans="4:5" x14ac:dyDescent="0.15">
      <c r="D49" s="5"/>
      <c r="E49" s="27"/>
    </row>
    <row r="50" spans="4:5" x14ac:dyDescent="0.15">
      <c r="D50" s="5"/>
      <c r="E50" s="27"/>
    </row>
    <row r="51" spans="4:5" x14ac:dyDescent="0.15">
      <c r="D51" s="5"/>
      <c r="E51" s="27"/>
    </row>
    <row r="52" spans="4:5" x14ac:dyDescent="0.15">
      <c r="D52" s="5"/>
      <c r="E52" s="27"/>
    </row>
    <row r="53" spans="4:5" x14ac:dyDescent="0.15">
      <c r="D53" s="5"/>
      <c r="E53" s="27"/>
    </row>
    <row r="54" spans="4:5" x14ac:dyDescent="0.15">
      <c r="D54" s="5"/>
      <c r="E54" s="27"/>
    </row>
    <row r="55" spans="4:5" x14ac:dyDescent="0.15">
      <c r="D55" s="5"/>
      <c r="E55" s="27"/>
    </row>
    <row r="56" spans="4:5" x14ac:dyDescent="0.15">
      <c r="D56" s="5"/>
      <c r="E56" s="27"/>
    </row>
    <row r="57" spans="4:5" x14ac:dyDescent="0.15">
      <c r="D57" s="27"/>
      <c r="E57" s="27"/>
    </row>
    <row r="58" spans="4:5" x14ac:dyDescent="0.15">
      <c r="D58" s="27"/>
      <c r="E58" s="27"/>
    </row>
    <row r="59" spans="4:5" x14ac:dyDescent="0.15">
      <c r="D59" s="27"/>
      <c r="E59" s="27"/>
    </row>
    <row r="60" spans="4:5" x14ac:dyDescent="0.15">
      <c r="D60" s="27"/>
      <c r="E60" s="27"/>
    </row>
    <row r="61" spans="4:5" x14ac:dyDescent="0.15">
      <c r="D61" s="27"/>
      <c r="E61" s="27"/>
    </row>
  </sheetData>
  <mergeCells count="3">
    <mergeCell ref="G2:H2"/>
    <mergeCell ref="I2:J2"/>
    <mergeCell ref="A1:K1"/>
  </mergeCells>
  <phoneticPr fontId="1" type="noConversion"/>
  <printOptions horizontalCentered="1"/>
  <pageMargins left="0.5" right="0.5" top="1" bottom="1" header="0.5" footer="0.5"/>
  <pageSetup scale="67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1"/>
  <sheetViews>
    <sheetView workbookViewId="0"/>
  </sheetViews>
  <sheetFormatPr baseColWidth="10" defaultRowHeight="13" x14ac:dyDescent="0.15"/>
  <sheetData>
    <row r="1" spans="1:9" x14ac:dyDescent="0.15">
      <c r="A1" s="23" t="s">
        <v>75</v>
      </c>
      <c r="B1" s="21"/>
      <c r="F1" s="23" t="s">
        <v>81</v>
      </c>
    </row>
    <row r="2" spans="1:9" x14ac:dyDescent="0.15">
      <c r="A2" s="17" t="s">
        <v>19</v>
      </c>
      <c r="B2" s="17" t="s">
        <v>59</v>
      </c>
      <c r="C2" s="17" t="s">
        <v>58</v>
      </c>
      <c r="D2" s="17" t="s">
        <v>60</v>
      </c>
      <c r="F2" s="17" t="s">
        <v>19</v>
      </c>
      <c r="G2" s="17" t="s">
        <v>59</v>
      </c>
      <c r="H2" s="17" t="s">
        <v>58</v>
      </c>
      <c r="I2" s="17" t="s">
        <v>60</v>
      </c>
    </row>
    <row r="3" spans="1:9" x14ac:dyDescent="0.15">
      <c r="A3" s="22" t="s">
        <v>65</v>
      </c>
      <c r="B3" s="25">
        <f>Life_table_female!C5+Life_table_female!C6</f>
        <v>10108132</v>
      </c>
      <c r="C3" s="25">
        <f>Life_table_male!C5+Life_table_male!C6</f>
        <v>10587739</v>
      </c>
      <c r="D3" s="25">
        <f>SUM(B3:C3)</f>
        <v>20695871</v>
      </c>
      <c r="F3" s="22" t="s">
        <v>65</v>
      </c>
      <c r="G3" s="28">
        <f t="shared" ref="G3:G20" si="0">-B3/B$21*100</f>
        <v>-6.6073903637411755</v>
      </c>
      <c r="H3" s="28">
        <f t="shared" ref="H3:H20" si="1">C3/C$21*100</f>
        <v>7.1231257250707367</v>
      </c>
      <c r="I3" s="28">
        <f t="shared" ref="I3:I20" si="2">D3/D$21*100</f>
        <v>6.8615448162242494</v>
      </c>
    </row>
    <row r="4" spans="1:9" x14ac:dyDescent="0.15">
      <c r="A4" s="5" t="s">
        <v>39</v>
      </c>
      <c r="B4" s="25">
        <f>Life_table_female!C7</f>
        <v>9720587</v>
      </c>
      <c r="C4" s="25">
        <f>Life_table_male!C7</f>
        <v>10095353</v>
      </c>
      <c r="D4" s="25">
        <f t="shared" ref="D4:D20" si="3">SUM(B4:C4)</f>
        <v>19815940</v>
      </c>
      <c r="F4" s="5" t="s">
        <v>39</v>
      </c>
      <c r="G4" s="28">
        <f t="shared" si="0"/>
        <v>-6.3540635276337643</v>
      </c>
      <c r="H4" s="28">
        <f t="shared" si="1"/>
        <v>6.791862611835259</v>
      </c>
      <c r="I4" s="28">
        <f t="shared" si="2"/>
        <v>6.5698109727109699</v>
      </c>
    </row>
    <row r="5" spans="1:9" x14ac:dyDescent="0.15">
      <c r="A5" s="5" t="s">
        <v>40</v>
      </c>
      <c r="B5" s="25">
        <f>Life_table_female!C8</f>
        <v>9918543</v>
      </c>
      <c r="C5" s="25">
        <f>Life_table_male!C8</f>
        <v>10484813</v>
      </c>
      <c r="D5" s="25">
        <f t="shared" si="3"/>
        <v>20403356</v>
      </c>
      <c r="F5" s="5" t="s">
        <v>40</v>
      </c>
      <c r="G5" s="28">
        <f t="shared" si="0"/>
        <v>-6.4834615773272928</v>
      </c>
      <c r="H5" s="28">
        <f t="shared" si="1"/>
        <v>7.0538800779709518</v>
      </c>
      <c r="I5" s="28">
        <f t="shared" si="2"/>
        <v>6.7645638879068155</v>
      </c>
    </row>
    <row r="6" spans="1:9" x14ac:dyDescent="0.15">
      <c r="A6" s="5" t="s">
        <v>41</v>
      </c>
      <c r="B6" s="25">
        <f>Life_table_female!C9</f>
        <v>10617178</v>
      </c>
      <c r="C6" s="25">
        <f>Life_table_male!C9</f>
        <v>11252863</v>
      </c>
      <c r="D6" s="25">
        <f t="shared" si="3"/>
        <v>21870041</v>
      </c>
      <c r="F6" s="5" t="s">
        <v>41</v>
      </c>
      <c r="G6" s="28">
        <f t="shared" si="0"/>
        <v>-6.9401388513055444</v>
      </c>
      <c r="H6" s="28">
        <f t="shared" si="1"/>
        <v>7.570601987449507</v>
      </c>
      <c r="I6" s="28">
        <f t="shared" si="2"/>
        <v>7.2508311659925688</v>
      </c>
    </row>
    <row r="7" spans="1:9" x14ac:dyDescent="0.15">
      <c r="A7" s="5" t="s">
        <v>42</v>
      </c>
      <c r="B7" s="25">
        <f>Life_table_female!C10</f>
        <v>10073754</v>
      </c>
      <c r="C7" s="25">
        <f>Life_table_male!C10</f>
        <v>10828130</v>
      </c>
      <c r="D7" s="25">
        <f t="shared" si="3"/>
        <v>20901884</v>
      </c>
      <c r="F7" s="5" t="s">
        <v>42</v>
      </c>
      <c r="G7" s="28">
        <f t="shared" si="0"/>
        <v>-6.5849184702276462</v>
      </c>
      <c r="H7" s="28">
        <f t="shared" si="1"/>
        <v>7.2848538632667648</v>
      </c>
      <c r="I7" s="28">
        <f t="shared" si="2"/>
        <v>6.9298467220597084</v>
      </c>
    </row>
    <row r="8" spans="1:9" x14ac:dyDescent="0.15">
      <c r="A8" s="5" t="s">
        <v>43</v>
      </c>
      <c r="B8" s="25">
        <f>Life_table_female!C11</f>
        <v>10122681</v>
      </c>
      <c r="C8" s="25">
        <f>Life_table_male!C11</f>
        <v>10489470</v>
      </c>
      <c r="D8" s="25">
        <f t="shared" si="3"/>
        <v>20612151</v>
      </c>
      <c r="F8" s="5" t="s">
        <v>43</v>
      </c>
      <c r="G8" s="28">
        <f t="shared" si="0"/>
        <v>-6.6169006196818456</v>
      </c>
      <c r="H8" s="28">
        <f t="shared" si="1"/>
        <v>7.0570131733845853</v>
      </c>
      <c r="I8" s="28">
        <f t="shared" si="2"/>
        <v>6.8337881428272071</v>
      </c>
    </row>
    <row r="9" spans="1:9" x14ac:dyDescent="0.15">
      <c r="A9" s="5" t="s">
        <v>44</v>
      </c>
      <c r="B9" s="25">
        <f>Life_table_female!C12</f>
        <v>9469789</v>
      </c>
      <c r="C9" s="25">
        <f>Life_table_male!C12</f>
        <v>9802132</v>
      </c>
      <c r="D9" s="25">
        <f t="shared" si="3"/>
        <v>19271921</v>
      </c>
      <c r="F9" s="5" t="s">
        <v>44</v>
      </c>
      <c r="G9" s="28">
        <f t="shared" si="0"/>
        <v>-6.1901242074462601</v>
      </c>
      <c r="H9" s="28">
        <f t="shared" si="1"/>
        <v>6.5945919718779482</v>
      </c>
      <c r="I9" s="28">
        <f t="shared" si="2"/>
        <v>6.3894459738482734</v>
      </c>
    </row>
    <row r="10" spans="1:9" x14ac:dyDescent="0.15">
      <c r="A10" s="5" t="s">
        <v>45</v>
      </c>
      <c r="B10" s="25">
        <f>Life_table_female!C13</f>
        <v>10666827</v>
      </c>
      <c r="C10" s="25">
        <f>Life_table_male!C13</f>
        <v>10684227</v>
      </c>
      <c r="D10" s="25">
        <f t="shared" si="3"/>
        <v>21351054</v>
      </c>
      <c r="F10" s="5" t="s">
        <v>45</v>
      </c>
      <c r="G10" s="28">
        <f t="shared" si="0"/>
        <v>-6.972592951051114</v>
      </c>
      <c r="H10" s="28">
        <f t="shared" si="1"/>
        <v>7.1880400712744557</v>
      </c>
      <c r="I10" s="28">
        <f t="shared" si="2"/>
        <v>7.0787653196439049</v>
      </c>
    </row>
    <row r="11" spans="1:9" x14ac:dyDescent="0.15">
      <c r="A11" s="5" t="s">
        <v>46</v>
      </c>
      <c r="B11" s="25">
        <f>Life_table_female!C14</f>
        <v>11155652</v>
      </c>
      <c r="C11" s="25">
        <f>Life_table_male!C14</f>
        <v>11085591</v>
      </c>
      <c r="D11" s="25">
        <f t="shared" si="3"/>
        <v>22241243</v>
      </c>
      <c r="F11" s="5" t="s">
        <v>46</v>
      </c>
      <c r="G11" s="28">
        <f t="shared" si="0"/>
        <v>-7.2921235621032627</v>
      </c>
      <c r="H11" s="28">
        <f t="shared" si="1"/>
        <v>7.4580662056093967</v>
      </c>
      <c r="I11" s="28">
        <f t="shared" si="2"/>
        <v>7.3739001181942943</v>
      </c>
    </row>
    <row r="12" spans="1:9" x14ac:dyDescent="0.15">
      <c r="A12" s="5" t="s">
        <v>47</v>
      </c>
      <c r="B12" s="25">
        <f>Life_table_female!C15</f>
        <v>11572428</v>
      </c>
      <c r="C12" s="25">
        <f>Life_table_male!C15</f>
        <v>11318167</v>
      </c>
      <c r="D12" s="25">
        <f t="shared" si="3"/>
        <v>22890595</v>
      </c>
      <c r="F12" s="5" t="s">
        <v>47</v>
      </c>
      <c r="G12" s="28">
        <f t="shared" si="0"/>
        <v>-7.56455784830358</v>
      </c>
      <c r="H12" s="28">
        <f t="shared" si="1"/>
        <v>7.6145366369861103</v>
      </c>
      <c r="I12" s="28">
        <f t="shared" si="2"/>
        <v>7.5891874018029357</v>
      </c>
    </row>
    <row r="13" spans="1:9" x14ac:dyDescent="0.15">
      <c r="A13" s="5" t="s">
        <v>48</v>
      </c>
      <c r="B13" s="25">
        <f>Life_table_female!C16</f>
        <v>10709011</v>
      </c>
      <c r="C13" s="25">
        <f>Life_table_male!C16</f>
        <v>10313298</v>
      </c>
      <c r="D13" s="25">
        <f t="shared" si="3"/>
        <v>21022309</v>
      </c>
      <c r="F13" s="5" t="s">
        <v>48</v>
      </c>
      <c r="G13" s="28">
        <f t="shared" si="0"/>
        <v>-7.0001673985458686</v>
      </c>
      <c r="H13" s="28">
        <f t="shared" si="1"/>
        <v>6.9384897279882489</v>
      </c>
      <c r="I13" s="28">
        <f t="shared" si="2"/>
        <v>6.9697726345518092</v>
      </c>
    </row>
    <row r="14" spans="1:9" x14ac:dyDescent="0.15">
      <c r="A14" s="5" t="s">
        <v>49</v>
      </c>
      <c r="B14" s="25">
        <f>Life_table_female!C17</f>
        <v>9339919</v>
      </c>
      <c r="C14" s="25">
        <f>Life_table_male!C17</f>
        <v>8790943</v>
      </c>
      <c r="D14" s="25">
        <f t="shared" si="3"/>
        <v>18130862</v>
      </c>
      <c r="F14" s="5" t="s">
        <v>49</v>
      </c>
      <c r="G14" s="28">
        <f t="shared" si="0"/>
        <v>-6.1052319853681292</v>
      </c>
      <c r="H14" s="28">
        <f t="shared" si="1"/>
        <v>5.9142931489839814</v>
      </c>
      <c r="I14" s="28">
        <f t="shared" si="2"/>
        <v>6.0111373022076346</v>
      </c>
    </row>
    <row r="15" spans="1:9" x14ac:dyDescent="0.15">
      <c r="A15" s="5" t="s">
        <v>50</v>
      </c>
      <c r="B15" s="25">
        <f>Life_table_female!C18</f>
        <v>7636068</v>
      </c>
      <c r="C15" s="25">
        <f>Life_table_male!C18</f>
        <v>6979426</v>
      </c>
      <c r="D15" s="25">
        <f t="shared" si="3"/>
        <v>14615494</v>
      </c>
      <c r="F15" s="5" t="s">
        <v>50</v>
      </c>
      <c r="G15" s="28">
        <f t="shared" si="0"/>
        <v>-4.9914744010141883</v>
      </c>
      <c r="H15" s="28">
        <f t="shared" si="1"/>
        <v>4.6955567082667553</v>
      </c>
      <c r="I15" s="28">
        <f t="shared" si="2"/>
        <v>4.8456461239179838</v>
      </c>
    </row>
    <row r="16" spans="1:9" x14ac:dyDescent="0.15">
      <c r="A16" s="5" t="s">
        <v>51</v>
      </c>
      <c r="B16" s="25">
        <f>Life_table_female!C19</f>
        <v>5725079</v>
      </c>
      <c r="C16" s="25">
        <f>Life_table_male!C19</f>
        <v>5003042</v>
      </c>
      <c r="D16" s="25">
        <f t="shared" si="3"/>
        <v>10728121</v>
      </c>
      <c r="F16" s="5" t="s">
        <v>51</v>
      </c>
      <c r="G16" s="28">
        <f t="shared" si="0"/>
        <v>-3.7423167620146796</v>
      </c>
      <c r="H16" s="28">
        <f t="shared" si="1"/>
        <v>3.3659025004119716</v>
      </c>
      <c r="I16" s="28">
        <f t="shared" si="2"/>
        <v>3.5568197654197067</v>
      </c>
    </row>
    <row r="17" spans="1:9" x14ac:dyDescent="0.15">
      <c r="A17" s="5" t="s">
        <v>52</v>
      </c>
      <c r="B17" s="25">
        <f>Life_table_female!C20</f>
        <v>4738379</v>
      </c>
      <c r="C17" s="25">
        <f>Life_table_male!C20</f>
        <v>3889104</v>
      </c>
      <c r="D17" s="25">
        <f t="shared" si="3"/>
        <v>8627483</v>
      </c>
      <c r="F17" s="5" t="s">
        <v>52</v>
      </c>
      <c r="G17" s="28">
        <f t="shared" si="0"/>
        <v>-3.0973398194991466</v>
      </c>
      <c r="H17" s="28">
        <f t="shared" si="1"/>
        <v>2.6164771109181575</v>
      </c>
      <c r="I17" s="28">
        <f t="shared" si="2"/>
        <v>2.8603706147817034</v>
      </c>
    </row>
    <row r="18" spans="1:9" x14ac:dyDescent="0.15">
      <c r="A18" s="5" t="s">
        <v>53</v>
      </c>
      <c r="B18" s="25">
        <f>Life_table_female!C21</f>
        <v>4314403</v>
      </c>
      <c r="C18" s="25">
        <f>Life_table_male!C21</f>
        <v>3192676</v>
      </c>
      <c r="D18" s="25">
        <f t="shared" si="3"/>
        <v>7507079</v>
      </c>
      <c r="F18" s="5" t="s">
        <v>53</v>
      </c>
      <c r="G18" s="28">
        <f t="shared" si="0"/>
        <v>-2.8201991038003875</v>
      </c>
      <c r="H18" s="28">
        <f t="shared" si="1"/>
        <v>2.1479404193299381</v>
      </c>
      <c r="I18" s="28">
        <f t="shared" si="2"/>
        <v>2.4889099375153583</v>
      </c>
    </row>
    <row r="19" spans="1:9" x14ac:dyDescent="0.15">
      <c r="A19" s="5" t="s">
        <v>54</v>
      </c>
      <c r="B19" s="25">
        <f>Life_table_female!C22</f>
        <v>3582388</v>
      </c>
      <c r="C19" s="25">
        <f>Life_table_male!C22</f>
        <v>2235826</v>
      </c>
      <c r="D19" s="25">
        <f t="shared" si="3"/>
        <v>5818214</v>
      </c>
      <c r="F19" s="5" t="s">
        <v>54</v>
      </c>
      <c r="G19" s="28">
        <f t="shared" si="0"/>
        <v>-2.3417022997307537</v>
      </c>
      <c r="H19" s="28">
        <f t="shared" si="1"/>
        <v>1.5041993099170659</v>
      </c>
      <c r="I19" s="28">
        <f t="shared" si="2"/>
        <v>1.9289807184913046</v>
      </c>
    </row>
    <row r="20" spans="1:9" x14ac:dyDescent="0.15">
      <c r="A20" s="5" t="s">
        <v>16</v>
      </c>
      <c r="B20" s="25">
        <f>Life_table_female!C23</f>
        <v>3511395</v>
      </c>
      <c r="C20" s="25">
        <f>Life_table_male!C23</f>
        <v>1606146</v>
      </c>
      <c r="D20" s="25">
        <f t="shared" si="3"/>
        <v>5117541</v>
      </c>
      <c r="F20" s="5" t="s">
        <v>16</v>
      </c>
      <c r="G20" s="28">
        <f t="shared" si="0"/>
        <v>-2.295296251205361</v>
      </c>
      <c r="H20" s="28">
        <f t="shared" si="1"/>
        <v>1.0805687494581668</v>
      </c>
      <c r="I20" s="28">
        <f t="shared" si="2"/>
        <v>1.696678381903572</v>
      </c>
    </row>
    <row r="21" spans="1:9" x14ac:dyDescent="0.15">
      <c r="A21" s="17" t="s">
        <v>60</v>
      </c>
      <c r="B21" s="26">
        <f>SUM(B3:B20)</f>
        <v>152982213</v>
      </c>
      <c r="C21" s="26">
        <f>SUM(C3:C20)</f>
        <v>148638946</v>
      </c>
      <c r="D21" s="26">
        <f>SUM(D3:D20)</f>
        <v>301621159</v>
      </c>
      <c r="F21" s="17" t="s">
        <v>60</v>
      </c>
      <c r="G21" s="29">
        <f>SUM(G3:G20)</f>
        <v>-100</v>
      </c>
      <c r="H21" s="29">
        <f>SUM(H3:H20)</f>
        <v>100.00000000000001</v>
      </c>
      <c r="I21" s="29">
        <f>SUM(I3:I20)</f>
        <v>99.999999999999986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workbookViewId="0"/>
  </sheetViews>
  <sheetFormatPr baseColWidth="10" defaultRowHeight="13" x14ac:dyDescent="0.15"/>
  <sheetData>
    <row r="1" spans="1:9" x14ac:dyDescent="0.15">
      <c r="A1" s="23" t="s">
        <v>71</v>
      </c>
      <c r="B1" s="21"/>
      <c r="F1" s="23" t="s">
        <v>72</v>
      </c>
    </row>
    <row r="2" spans="1:9" x14ac:dyDescent="0.15">
      <c r="A2" s="17" t="s">
        <v>19</v>
      </c>
      <c r="B2" s="17" t="s">
        <v>59</v>
      </c>
      <c r="C2" s="17" t="s">
        <v>58</v>
      </c>
      <c r="D2" s="17" t="s">
        <v>60</v>
      </c>
      <c r="F2" s="17" t="s">
        <v>19</v>
      </c>
      <c r="G2" s="17" t="s">
        <v>59</v>
      </c>
      <c r="H2" s="17" t="s">
        <v>58</v>
      </c>
      <c r="I2" s="17" t="s">
        <v>60</v>
      </c>
    </row>
    <row r="3" spans="1:9" x14ac:dyDescent="0.15">
      <c r="A3" s="22" t="s">
        <v>65</v>
      </c>
      <c r="B3" s="25">
        <f>Life_table_female!I5+Life_table_female!I6</f>
        <v>496932.03674571705</v>
      </c>
      <c r="C3" s="25">
        <f>Life_table_male!I5+Life_table_male!I6</f>
        <v>496263.9377413225</v>
      </c>
      <c r="D3" s="25">
        <f t="shared" ref="D3:D20" si="0">SUM(B3:B3)</f>
        <v>496932.03674571705</v>
      </c>
      <c r="F3" s="22" t="s">
        <v>65</v>
      </c>
      <c r="G3" s="28">
        <f t="shared" ref="G3:G20" si="1">-B3/B$21*100</f>
        <v>-6.1322468062158437</v>
      </c>
      <c r="H3" s="28">
        <f t="shared" ref="H3:H20" si="2">C3/C$21*100</f>
        <v>6.5449955829053161</v>
      </c>
      <c r="I3" s="28">
        <f t="shared" ref="I3:I20" si="3">D3/D$21*100</f>
        <v>6.1322468062158437</v>
      </c>
    </row>
    <row r="4" spans="1:9" x14ac:dyDescent="0.15">
      <c r="A4" s="5" t="s">
        <v>39</v>
      </c>
      <c r="B4" s="25">
        <f>Life_table_female!I7</f>
        <v>496150.06036089791</v>
      </c>
      <c r="C4" s="25">
        <f>Life_table_male!I7</f>
        <v>495312.59123066062</v>
      </c>
      <c r="D4" s="25">
        <f t="shared" si="0"/>
        <v>496150.06036089791</v>
      </c>
      <c r="F4" s="5" t="s">
        <v>39</v>
      </c>
      <c r="G4" s="28">
        <f t="shared" si="1"/>
        <v>-6.122597051654342</v>
      </c>
      <c r="H4" s="28">
        <f t="shared" si="2"/>
        <v>6.5324487137162439</v>
      </c>
      <c r="I4" s="28">
        <f t="shared" si="3"/>
        <v>6.122597051654342</v>
      </c>
    </row>
    <row r="5" spans="1:9" x14ac:dyDescent="0.15">
      <c r="A5" s="5" t="s">
        <v>40</v>
      </c>
      <c r="B5" s="25">
        <f>Life_table_female!I8</f>
        <v>495828.25081060344</v>
      </c>
      <c r="C5" s="25">
        <f>Life_table_male!I8</f>
        <v>494887.01614303963</v>
      </c>
      <c r="D5" s="25">
        <f t="shared" si="0"/>
        <v>495828.25081060344</v>
      </c>
      <c r="F5" s="5" t="s">
        <v>40</v>
      </c>
      <c r="G5" s="28">
        <f t="shared" si="1"/>
        <v>-6.1186258535003111</v>
      </c>
      <c r="H5" s="28">
        <f t="shared" si="2"/>
        <v>6.5268360006882702</v>
      </c>
      <c r="I5" s="28">
        <f t="shared" si="3"/>
        <v>6.1186258535003111</v>
      </c>
    </row>
    <row r="6" spans="1:9" x14ac:dyDescent="0.15">
      <c r="A6" s="5" t="s">
        <v>41</v>
      </c>
      <c r="B6" s="25">
        <f>Life_table_female!I9</f>
        <v>495241.65812308819</v>
      </c>
      <c r="C6" s="25">
        <f>Life_table_male!I9</f>
        <v>493657.94901970046</v>
      </c>
      <c r="D6" s="25">
        <f t="shared" si="0"/>
        <v>495241.65812308819</v>
      </c>
      <c r="F6" s="5" t="s">
        <v>41</v>
      </c>
      <c r="G6" s="28">
        <f t="shared" si="1"/>
        <v>-6.1113871752333164</v>
      </c>
      <c r="H6" s="28">
        <f t="shared" si="2"/>
        <v>6.5106264027675316</v>
      </c>
      <c r="I6" s="28">
        <f t="shared" si="3"/>
        <v>6.1113871752333164</v>
      </c>
    </row>
    <row r="7" spans="1:9" x14ac:dyDescent="0.15">
      <c r="A7" s="5" t="s">
        <v>42</v>
      </c>
      <c r="B7" s="25">
        <f>Life_table_female!I10</f>
        <v>494214.52708819613</v>
      </c>
      <c r="C7" s="25">
        <f>Life_table_male!I10</f>
        <v>490880.73412553594</v>
      </c>
      <c r="D7" s="25">
        <f t="shared" si="0"/>
        <v>494214.52708819613</v>
      </c>
      <c r="F7" s="5" t="s">
        <v>42</v>
      </c>
      <c r="G7" s="28">
        <f t="shared" si="1"/>
        <v>-6.0987121602563583</v>
      </c>
      <c r="H7" s="28">
        <f t="shared" si="2"/>
        <v>6.473998999821803</v>
      </c>
      <c r="I7" s="28">
        <f t="shared" si="3"/>
        <v>6.0987121602563583</v>
      </c>
    </row>
    <row r="8" spans="1:9" x14ac:dyDescent="0.15">
      <c r="A8" s="5" t="s">
        <v>43</v>
      </c>
      <c r="B8" s="25">
        <f>Life_table_female!I11</f>
        <v>492909.7151184745</v>
      </c>
      <c r="C8" s="25">
        <f>Life_table_male!I11</f>
        <v>487337.72559020721</v>
      </c>
      <c r="D8" s="25">
        <f t="shared" si="0"/>
        <v>492909.7151184745</v>
      </c>
      <c r="F8" s="5" t="s">
        <v>43</v>
      </c>
      <c r="G8" s="28">
        <f t="shared" si="1"/>
        <v>-6.0826105036064133</v>
      </c>
      <c r="H8" s="28">
        <f t="shared" si="2"/>
        <v>6.427271898675861</v>
      </c>
      <c r="I8" s="28">
        <f t="shared" si="3"/>
        <v>6.0826105036064133</v>
      </c>
    </row>
    <row r="9" spans="1:9" x14ac:dyDescent="0.15">
      <c r="A9" s="5" t="s">
        <v>44</v>
      </c>
      <c r="B9" s="25">
        <f>Life_table_female!I12</f>
        <v>491313.59157980792</v>
      </c>
      <c r="C9" s="25">
        <f>Life_table_male!I12</f>
        <v>483775.52145515318</v>
      </c>
      <c r="D9" s="25">
        <f t="shared" si="0"/>
        <v>491313.59157980792</v>
      </c>
      <c r="F9" s="5" t="s">
        <v>44</v>
      </c>
      <c r="G9" s="28">
        <f t="shared" si="1"/>
        <v>-6.0629140003654225</v>
      </c>
      <c r="H9" s="28">
        <f t="shared" si="2"/>
        <v>6.3802916356419423</v>
      </c>
      <c r="I9" s="28">
        <f t="shared" si="3"/>
        <v>6.0629140003654225</v>
      </c>
    </row>
    <row r="10" spans="1:9" x14ac:dyDescent="0.15">
      <c r="A10" s="5" t="s">
        <v>45</v>
      </c>
      <c r="B10" s="25">
        <f>Life_table_female!I13</f>
        <v>489164.80372601649</v>
      </c>
      <c r="C10" s="25">
        <f>Life_table_male!I13</f>
        <v>479776.82940616732</v>
      </c>
      <c r="D10" s="25">
        <f t="shared" si="0"/>
        <v>489164.80372601649</v>
      </c>
      <c r="F10" s="5" t="s">
        <v>45</v>
      </c>
      <c r="G10" s="28">
        <f t="shared" si="1"/>
        <v>-6.0363975021739593</v>
      </c>
      <c r="H10" s="28">
        <f t="shared" si="2"/>
        <v>6.3275547353603567</v>
      </c>
      <c r="I10" s="28">
        <f t="shared" si="3"/>
        <v>6.0363975021739593</v>
      </c>
    </row>
    <row r="11" spans="1:9" x14ac:dyDescent="0.15">
      <c r="A11" s="5" t="s">
        <v>46</v>
      </c>
      <c r="B11" s="25">
        <f>Life_table_female!I14</f>
        <v>485943.99346195813</v>
      </c>
      <c r="C11" s="25">
        <f>Life_table_male!I14</f>
        <v>474389.61756480607</v>
      </c>
      <c r="D11" s="25">
        <f t="shared" si="0"/>
        <v>485943.99346195813</v>
      </c>
      <c r="F11" s="5" t="s">
        <v>46</v>
      </c>
      <c r="G11" s="28">
        <f t="shared" si="1"/>
        <v>-5.996652019905313</v>
      </c>
      <c r="H11" s="28">
        <f t="shared" si="2"/>
        <v>6.2565052896433011</v>
      </c>
      <c r="I11" s="28">
        <f t="shared" si="3"/>
        <v>5.996652019905313</v>
      </c>
    </row>
    <row r="12" spans="1:9" x14ac:dyDescent="0.15">
      <c r="A12" s="5" t="s">
        <v>47</v>
      </c>
      <c r="B12" s="25">
        <f>Life_table_female!I15</f>
        <v>480926.39649770194</v>
      </c>
      <c r="C12" s="25">
        <f>Life_table_male!I15</f>
        <v>466331.90298606677</v>
      </c>
      <c r="D12" s="25">
        <f t="shared" si="0"/>
        <v>480926.39649770194</v>
      </c>
      <c r="F12" s="5" t="s">
        <v>47</v>
      </c>
      <c r="G12" s="28">
        <f t="shared" si="1"/>
        <v>-5.9347338083920498</v>
      </c>
      <c r="H12" s="28">
        <f t="shared" si="2"/>
        <v>6.1502358182684729</v>
      </c>
      <c r="I12" s="28">
        <f t="shared" si="3"/>
        <v>5.9347338083920498</v>
      </c>
    </row>
    <row r="13" spans="1:9" x14ac:dyDescent="0.15">
      <c r="A13" s="5" t="s">
        <v>48</v>
      </c>
      <c r="B13" s="25">
        <f>Life_table_female!I16</f>
        <v>473462.57895569934</v>
      </c>
      <c r="C13" s="25">
        <f>Life_table_male!I16</f>
        <v>454237.02724018</v>
      </c>
      <c r="D13" s="25">
        <f t="shared" si="0"/>
        <v>473462.57895569934</v>
      </c>
      <c r="F13" s="5" t="s">
        <v>48</v>
      </c>
      <c r="G13" s="28">
        <f t="shared" si="1"/>
        <v>-5.8426287157442509</v>
      </c>
      <c r="H13" s="28">
        <f t="shared" si="2"/>
        <v>5.9907220952022602</v>
      </c>
      <c r="I13" s="28">
        <f t="shared" si="3"/>
        <v>5.8426287157442509</v>
      </c>
    </row>
    <row r="14" spans="1:9" x14ac:dyDescent="0.15">
      <c r="A14" s="5" t="s">
        <v>49</v>
      </c>
      <c r="B14" s="25">
        <f>Life_table_female!I17</f>
        <v>462826.76340359577</v>
      </c>
      <c r="C14" s="25">
        <f>Life_table_male!I17</f>
        <v>436953.93203400268</v>
      </c>
      <c r="D14" s="25">
        <f t="shared" si="0"/>
        <v>462826.76340359577</v>
      </c>
      <c r="F14" s="5" t="s">
        <v>49</v>
      </c>
      <c r="G14" s="28">
        <f t="shared" si="1"/>
        <v>-5.7113804944019391</v>
      </c>
      <c r="H14" s="28">
        <f t="shared" si="2"/>
        <v>5.7627833449110284</v>
      </c>
      <c r="I14" s="28">
        <f t="shared" si="3"/>
        <v>5.7113804944019391</v>
      </c>
    </row>
    <row r="15" spans="1:9" x14ac:dyDescent="0.15">
      <c r="A15" s="5" t="s">
        <v>50</v>
      </c>
      <c r="B15" s="25">
        <f>Life_table_female!I18</f>
        <v>447542.62248240138</v>
      </c>
      <c r="C15" s="25">
        <f>Life_table_male!I18</f>
        <v>413393.10450651142</v>
      </c>
      <c r="D15" s="25">
        <f t="shared" si="0"/>
        <v>447542.62248240138</v>
      </c>
      <c r="F15" s="5" t="s">
        <v>50</v>
      </c>
      <c r="G15" s="28">
        <f t="shared" si="1"/>
        <v>-5.5227709514078178</v>
      </c>
      <c r="H15" s="28">
        <f t="shared" si="2"/>
        <v>5.4520504861043424</v>
      </c>
      <c r="I15" s="28">
        <f t="shared" si="3"/>
        <v>5.5227709514078178</v>
      </c>
    </row>
    <row r="16" spans="1:9" x14ac:dyDescent="0.15">
      <c r="A16" s="5" t="s">
        <v>51</v>
      </c>
      <c r="B16" s="25">
        <f>Life_table_female!I19</f>
        <v>424826.91671649361</v>
      </c>
      <c r="C16" s="25">
        <f>Life_table_male!I19</f>
        <v>380903.75153277785</v>
      </c>
      <c r="D16" s="25">
        <f t="shared" si="0"/>
        <v>424826.91671649361</v>
      </c>
      <c r="F16" s="5" t="s">
        <v>51</v>
      </c>
      <c r="G16" s="28">
        <f t="shared" si="1"/>
        <v>-5.2424543208960159</v>
      </c>
      <c r="H16" s="28">
        <f t="shared" si="2"/>
        <v>5.0235634340885307</v>
      </c>
      <c r="I16" s="28">
        <f t="shared" si="3"/>
        <v>5.2424543208960159</v>
      </c>
    </row>
    <row r="17" spans="1:9" x14ac:dyDescent="0.15">
      <c r="A17" s="5" t="s">
        <v>52</v>
      </c>
      <c r="B17" s="25">
        <f>Life_table_female!I20</f>
        <v>391394.86291083548</v>
      </c>
      <c r="C17" s="25">
        <f>Life_table_male!I20</f>
        <v>336466.70675714291</v>
      </c>
      <c r="D17" s="25">
        <f t="shared" si="0"/>
        <v>391394.86291083548</v>
      </c>
      <c r="F17" s="5" t="s">
        <v>52</v>
      </c>
      <c r="G17" s="28">
        <f t="shared" si="1"/>
        <v>-4.8298956810514895</v>
      </c>
      <c r="H17" s="28">
        <f t="shared" si="2"/>
        <v>4.4375037999800835</v>
      </c>
      <c r="I17" s="28">
        <f t="shared" si="3"/>
        <v>4.8298956810514895</v>
      </c>
    </row>
    <row r="18" spans="1:9" x14ac:dyDescent="0.15">
      <c r="A18" s="5" t="s">
        <v>53</v>
      </c>
      <c r="B18" s="25">
        <f>Life_table_female!I21</f>
        <v>343928.5752628991</v>
      </c>
      <c r="C18" s="25">
        <f>Life_table_male!I21</f>
        <v>278294.98830152501</v>
      </c>
      <c r="D18" s="25">
        <f t="shared" si="0"/>
        <v>343928.5752628991</v>
      </c>
      <c r="F18" s="5" t="s">
        <v>53</v>
      </c>
      <c r="G18" s="28">
        <f t="shared" si="1"/>
        <v>-4.2441516168568016</v>
      </c>
      <c r="H18" s="28">
        <f t="shared" si="2"/>
        <v>3.6703039061596949</v>
      </c>
      <c r="I18" s="28">
        <f t="shared" si="3"/>
        <v>4.2441516168568016</v>
      </c>
    </row>
    <row r="19" spans="1:9" x14ac:dyDescent="0.15">
      <c r="A19" s="5" t="s">
        <v>54</v>
      </c>
      <c r="B19" s="25">
        <f>Life_table_female!I22</f>
        <v>278565.50756592973</v>
      </c>
      <c r="C19" s="25">
        <f>Life_table_male!I22</f>
        <v>205628.95734605004</v>
      </c>
      <c r="D19" s="25">
        <f t="shared" si="0"/>
        <v>278565.50756592973</v>
      </c>
      <c r="F19" s="5" t="s">
        <v>54</v>
      </c>
      <c r="G19" s="28">
        <f t="shared" si="1"/>
        <v>-3.4375574883033355</v>
      </c>
      <c r="H19" s="28">
        <f t="shared" si="2"/>
        <v>2.711945227518914</v>
      </c>
      <c r="I19" s="28">
        <f t="shared" si="3"/>
        <v>3.4375574883033355</v>
      </c>
    </row>
    <row r="20" spans="1:9" x14ac:dyDescent="0.15">
      <c r="A20" s="5" t="s">
        <v>16</v>
      </c>
      <c r="B20" s="25">
        <f>Life_table_female!I23</f>
        <v>362415.47229478107</v>
      </c>
      <c r="C20" s="25">
        <f>Life_table_male!I23</f>
        <v>213849.53529325774</v>
      </c>
      <c r="D20" s="25">
        <f t="shared" si="0"/>
        <v>362415.47229478107</v>
      </c>
      <c r="F20" s="5" t="s">
        <v>16</v>
      </c>
      <c r="G20" s="28">
        <f t="shared" si="1"/>
        <v>-4.4722838500350166</v>
      </c>
      <c r="H20" s="28">
        <f t="shared" si="2"/>
        <v>2.820362628546043</v>
      </c>
      <c r="I20" s="28">
        <f t="shared" si="3"/>
        <v>4.4722838500350166</v>
      </c>
    </row>
    <row r="21" spans="1:9" x14ac:dyDescent="0.15">
      <c r="A21" s="17" t="s">
        <v>60</v>
      </c>
      <c r="B21" s="26">
        <f>SUM(B3:B20)</f>
        <v>8103588.3331050975</v>
      </c>
      <c r="C21" s="26">
        <f>SUM(C3:C20)</f>
        <v>7582341.8282741075</v>
      </c>
      <c r="D21" s="26">
        <f>SUM(D3:D20)</f>
        <v>8103588.3331050975</v>
      </c>
      <c r="F21" s="17" t="s">
        <v>60</v>
      </c>
      <c r="G21" s="29">
        <f>SUM(G3:G20)</f>
        <v>-100</v>
      </c>
      <c r="H21" s="29">
        <f>SUM(H3:H20)</f>
        <v>99.999999999999972</v>
      </c>
      <c r="I21" s="29">
        <f>SUM(I3:I20)</f>
        <v>100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Population_data</vt:lpstr>
      <vt:lpstr>Death_data</vt:lpstr>
      <vt:lpstr>Life_table_female</vt:lpstr>
      <vt:lpstr>Life_table_male</vt:lpstr>
      <vt:lpstr>Age-sex_structure</vt:lpstr>
      <vt:lpstr>Age-sex_structure_stationary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cp:lastPrinted>2004-04-20T17:34:59Z</cp:lastPrinted>
  <dcterms:created xsi:type="dcterms:W3CDTF">2004-04-20T15:53:48Z</dcterms:created>
  <dcterms:modified xsi:type="dcterms:W3CDTF">2019-12-03T07:58:45Z</dcterms:modified>
</cp:coreProperties>
</file>