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1"/>
  <workbookPr/>
  <mc:AlternateContent xmlns:mc="http://schemas.openxmlformats.org/markup-compatibility/2006">
    <mc:Choice Requires="x15">
      <x15ac:absPath xmlns:x15ac="http://schemas.microsoft.com/office/spreadsheetml/2010/11/ac" url="/Volumes/Amaral/tamu/Classes/2022-2/Introduction_Sociological_Data_Analysis(SOCI600)/Documents/Excel/"/>
    </mc:Choice>
  </mc:AlternateContent>
  <xr:revisionPtr revIDLastSave="0" documentId="13_ncr:1_{13C5FF4D-19C4-CB44-BD80-B5E1CED549E9}" xr6:coauthVersionLast="47" xr6:coauthVersionMax="47" xr10:uidLastSave="{00000000-0000-0000-0000-000000000000}"/>
  <bookViews>
    <workbookView xWindow="-33480" yWindow="1200" windowWidth="26660" windowHeight="19140" tabRatio="500" xr2:uid="{00000000-000D-0000-FFFF-FFFF00000000}"/>
  </bookViews>
  <sheets>
    <sheet name="Birth_rate" sheetId="1" r:id="rId1"/>
    <sheet name="Income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" l="1"/>
  <c r="F19" i="1"/>
  <c r="F15" i="1"/>
  <c r="F17" i="1" s="1"/>
  <c r="F13" i="1"/>
  <c r="F14" i="1"/>
  <c r="F9" i="1"/>
  <c r="F8" i="1"/>
  <c r="F11" i="1"/>
  <c r="F4" i="1"/>
  <c r="F3" i="1"/>
  <c r="F2" i="1"/>
</calcChain>
</file>

<file path=xl/sharedStrings.xml><?xml version="1.0" encoding="utf-8"?>
<sst xmlns="http://schemas.openxmlformats.org/spreadsheetml/2006/main" count="112" uniqueCount="87">
  <si>
    <t>Rank</t>
  </si>
  <si>
    <t>Nation</t>
  </si>
  <si>
    <t>Birth rate</t>
  </si>
  <si>
    <t>Niger</t>
  </si>
  <si>
    <t>Libya</t>
  </si>
  <si>
    <t>Uganda</t>
  </si>
  <si>
    <t>India</t>
  </si>
  <si>
    <t>Malawi</t>
  </si>
  <si>
    <t>Venezuela</t>
  </si>
  <si>
    <t>Angola</t>
  </si>
  <si>
    <t>Mexico</t>
  </si>
  <si>
    <t>Mozambique</t>
  </si>
  <si>
    <t>Colombia</t>
  </si>
  <si>
    <t>Tanzania</t>
  </si>
  <si>
    <t>Kuwait</t>
  </si>
  <si>
    <t>Nigeria</t>
  </si>
  <si>
    <t>Vietnam</t>
  </si>
  <si>
    <t>Guinea</t>
  </si>
  <si>
    <t>Ireland</t>
  </si>
  <si>
    <t>Senegal</t>
  </si>
  <si>
    <t>Chile</t>
  </si>
  <si>
    <t>Togo</t>
  </si>
  <si>
    <t>Australia</t>
  </si>
  <si>
    <t>Kenya</t>
  </si>
  <si>
    <t>United States</t>
  </si>
  <si>
    <t>Ethiopia</t>
  </si>
  <si>
    <t>United Kingdom</t>
  </si>
  <si>
    <t>Rwanda</t>
  </si>
  <si>
    <t>Russia</t>
  </si>
  <si>
    <t>Ghana</t>
  </si>
  <si>
    <t>France</t>
  </si>
  <si>
    <t>Guatemala</t>
  </si>
  <si>
    <t>China</t>
  </si>
  <si>
    <t>Pakistan</t>
  </si>
  <si>
    <t>Canada</t>
  </si>
  <si>
    <t>Haiti</t>
  </si>
  <si>
    <t>Spain</t>
  </si>
  <si>
    <t>Cambodia</t>
  </si>
  <si>
    <t>Japan</t>
  </si>
  <si>
    <t>Egypt</t>
  </si>
  <si>
    <t>Italy</t>
  </si>
  <si>
    <t>Syria</t>
  </si>
  <si>
    <t>Germany</t>
  </si>
  <si>
    <t>Minimum</t>
  </si>
  <si>
    <t>Mean</t>
  </si>
  <si>
    <t>Median</t>
  </si>
  <si>
    <t>Mode</t>
  </si>
  <si>
    <t>Maximum</t>
  </si>
  <si>
    <t>1st Quartile</t>
  </si>
  <si>
    <t>3rd Quartile</t>
  </si>
  <si>
    <t>2nd Quartile = Median</t>
  </si>
  <si>
    <t>Interquartile range (IQR)</t>
  </si>
  <si>
    <t>Range (R)</t>
  </si>
  <si>
    <t>Median (Md)</t>
  </si>
  <si>
    <t>Variance</t>
  </si>
  <si>
    <t>Standard deviation</t>
  </si>
  <si>
    <t>Measures of central tendency</t>
  </si>
  <si>
    <t>Measures of dispersion</t>
  </si>
  <si>
    <t>Value</t>
  </si>
  <si>
    <t>Lowest score</t>
  </si>
  <si>
    <t>Q1</t>
  </si>
  <si>
    <t>Q3</t>
  </si>
  <si>
    <t>Highest score</t>
  </si>
  <si>
    <t>IQR</t>
  </si>
  <si>
    <t>Male</t>
  </si>
  <si>
    <t>Female</t>
  </si>
  <si>
    <t>18-24</t>
  </si>
  <si>
    <t>25-44</t>
  </si>
  <si>
    <t>45-64</t>
  </si>
  <si>
    <t>65-89</t>
  </si>
  <si>
    <t>Sex</t>
  </si>
  <si>
    <t>Age group</t>
  </si>
  <si>
    <t>Race/ethnicity</t>
  </si>
  <si>
    <t>Non-hispanic white</t>
  </si>
  <si>
    <t>Non-hispanic black</t>
  </si>
  <si>
    <t>Hispanic</t>
  </si>
  <si>
    <t>Other</t>
  </si>
  <si>
    <t>Source: 2016 General Social Survey.</t>
  </si>
  <si>
    <t>Summary</t>
  </si>
  <si>
    <t>statistics</t>
  </si>
  <si>
    <t>Summary statistics of respondent income by sex, 2016</t>
  </si>
  <si>
    <t>Summary statistics of respondent income by age group, 2016</t>
  </si>
  <si>
    <t>Summary statistics of respondent income by race/ethnicity 2016</t>
  </si>
  <si>
    <t>Source: Healey 2015, p.94.</t>
  </si>
  <si>
    <t>tabstat conrinc [aweight=wtssall], by(female) stat(min p25 p50 p75 max iqr mean sd)</t>
  </si>
  <si>
    <t>tabstat conrinc [aweight=wtssall], by(agegr) stat(min p25 p50 p75 max iqr mean sd)</t>
  </si>
  <si>
    <t>tabstat conrinc [aweight=wtssall], by(raceeth) stat(min p25 p50 p75 max iqr mean 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</si>
</sst>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Border="1" applyAlignment="1"/>
    <xf numFmtId="0" fontId="6" fillId="0" borderId="0" xfId="0" applyFont="1" applyBorder="1" applyAlignment="1">
      <alignment horizontal="left" vertical="center" readingOrder="1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readingOrder="1"/>
    </xf>
    <xf numFmtId="0" fontId="5" fillId="0" borderId="0" xfId="0" applyFont="1" applyBorder="1" applyAlignment="1">
      <alignment horizontal="center" vertical="center" readingOrder="1"/>
    </xf>
    <xf numFmtId="164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workbookViewId="0"/>
  </sheetViews>
  <sheetFormatPr baseColWidth="10" defaultRowHeight="16" x14ac:dyDescent="0.2"/>
  <cols>
    <col min="1" max="1" width="11.6640625" style="3" bestFit="1" customWidth="1"/>
    <col min="2" max="2" width="15.33203125" style="1" bestFit="1" customWidth="1"/>
    <col min="3" max="3" width="10.83203125" style="3"/>
    <col min="4" max="4" width="10.83203125" style="1"/>
    <col min="5" max="5" width="29.1640625" style="1" bestFit="1" customWidth="1"/>
    <col min="6" max="6" width="10.83203125" style="1" customWidth="1"/>
    <col min="7" max="16384" width="10.83203125" style="1"/>
  </cols>
  <sheetData>
    <row r="1" spans="1:6" x14ac:dyDescent="0.2">
      <c r="A1" s="5" t="s">
        <v>0</v>
      </c>
      <c r="B1" s="5" t="s">
        <v>1</v>
      </c>
      <c r="C1" s="5" t="s">
        <v>2</v>
      </c>
      <c r="E1" s="9" t="s">
        <v>56</v>
      </c>
      <c r="F1" s="9" t="s">
        <v>58</v>
      </c>
    </row>
    <row r="2" spans="1:6" x14ac:dyDescent="0.2">
      <c r="A2" s="4">
        <v>40</v>
      </c>
      <c r="B2" s="2" t="s">
        <v>3</v>
      </c>
      <c r="C2" s="4">
        <v>46</v>
      </c>
      <c r="E2" s="8" t="s">
        <v>44</v>
      </c>
      <c r="F2" s="6">
        <f>AVERAGE(C$2:C$41)</f>
        <v>25.024999999999999</v>
      </c>
    </row>
    <row r="3" spans="1:6" x14ac:dyDescent="0.2">
      <c r="A3" s="4">
        <v>39</v>
      </c>
      <c r="B3" s="2" t="s">
        <v>5</v>
      </c>
      <c r="C3" s="4">
        <v>45</v>
      </c>
      <c r="E3" s="8" t="s">
        <v>53</v>
      </c>
      <c r="F3" s="6">
        <f>MEDIAN(C$2:C$41)</f>
        <v>23.5</v>
      </c>
    </row>
    <row r="4" spans="1:6" x14ac:dyDescent="0.2">
      <c r="A4" s="4">
        <v>38</v>
      </c>
      <c r="B4" s="2" t="s">
        <v>7</v>
      </c>
      <c r="C4" s="4">
        <v>43</v>
      </c>
      <c r="E4" s="8" t="s">
        <v>46</v>
      </c>
      <c r="F4" s="6">
        <f>MODE(C$2:C$41)</f>
        <v>13</v>
      </c>
    </row>
    <row r="5" spans="1:6" x14ac:dyDescent="0.2">
      <c r="A5" s="4">
        <v>37</v>
      </c>
      <c r="B5" s="2" t="s">
        <v>9</v>
      </c>
      <c r="C5" s="4">
        <v>42</v>
      </c>
      <c r="E5" s="8"/>
      <c r="F5" s="3"/>
    </row>
    <row r="6" spans="1:6" x14ac:dyDescent="0.2">
      <c r="A6" s="4">
        <v>36</v>
      </c>
      <c r="B6" s="2" t="s">
        <v>11</v>
      </c>
      <c r="C6" s="4">
        <v>42</v>
      </c>
      <c r="E6" s="8"/>
    </row>
    <row r="7" spans="1:6" x14ac:dyDescent="0.2">
      <c r="A7" s="4">
        <v>35</v>
      </c>
      <c r="B7" s="2" t="s">
        <v>13</v>
      </c>
      <c r="C7" s="4">
        <v>41</v>
      </c>
      <c r="E7" s="7" t="s">
        <v>57</v>
      </c>
      <c r="F7" s="9" t="s">
        <v>58</v>
      </c>
    </row>
    <row r="8" spans="1:6" x14ac:dyDescent="0.2">
      <c r="A8" s="4">
        <v>34</v>
      </c>
      <c r="B8" s="2" t="s">
        <v>15</v>
      </c>
      <c r="C8" s="4">
        <v>40</v>
      </c>
      <c r="E8" s="8" t="s">
        <v>43</v>
      </c>
      <c r="F8" s="6">
        <f>MIN(C$2:C$41)</f>
        <v>8</v>
      </c>
    </row>
    <row r="9" spans="1:6" x14ac:dyDescent="0.2">
      <c r="A9" s="4">
        <v>33</v>
      </c>
      <c r="B9" s="2" t="s">
        <v>17</v>
      </c>
      <c r="C9" s="4">
        <v>39</v>
      </c>
      <c r="E9" s="8" t="s">
        <v>47</v>
      </c>
      <c r="F9" s="6">
        <f>MAX(C$2:C$41)</f>
        <v>46</v>
      </c>
    </row>
    <row r="10" spans="1:6" x14ac:dyDescent="0.2">
      <c r="A10" s="4">
        <v>32</v>
      </c>
      <c r="B10" s="2" t="s">
        <v>19</v>
      </c>
      <c r="C10" s="4">
        <v>38</v>
      </c>
      <c r="E10" s="8"/>
      <c r="F10" s="3"/>
    </row>
    <row r="11" spans="1:6" x14ac:dyDescent="0.2">
      <c r="A11" s="4">
        <v>31</v>
      </c>
      <c r="B11" s="2" t="s">
        <v>21</v>
      </c>
      <c r="C11" s="4">
        <v>36</v>
      </c>
      <c r="E11" s="8" t="s">
        <v>52</v>
      </c>
      <c r="F11" s="6">
        <f>F9-F8</f>
        <v>38</v>
      </c>
    </row>
    <row r="12" spans="1:6" x14ac:dyDescent="0.2">
      <c r="A12" s="4">
        <v>30</v>
      </c>
      <c r="B12" s="2" t="s">
        <v>23</v>
      </c>
      <c r="C12" s="4">
        <v>35</v>
      </c>
      <c r="E12" s="8"/>
      <c r="F12" s="3"/>
    </row>
    <row r="13" spans="1:6" x14ac:dyDescent="0.2">
      <c r="A13" s="4">
        <v>29</v>
      </c>
      <c r="B13" s="2" t="s">
        <v>25</v>
      </c>
      <c r="C13" s="4">
        <v>34</v>
      </c>
      <c r="E13" s="8" t="s">
        <v>48</v>
      </c>
      <c r="F13" s="6">
        <f>QUARTILE(C$2:C$41,1)</f>
        <v>13.75</v>
      </c>
    </row>
    <row r="14" spans="1:6" x14ac:dyDescent="0.2">
      <c r="A14" s="4">
        <v>28</v>
      </c>
      <c r="B14" s="2" t="s">
        <v>27</v>
      </c>
      <c r="C14" s="4">
        <v>33</v>
      </c>
      <c r="E14" s="8" t="s">
        <v>50</v>
      </c>
      <c r="F14" s="6">
        <f>QUARTILE(C$2:C$41,2)</f>
        <v>23.5</v>
      </c>
    </row>
    <row r="15" spans="1:6" x14ac:dyDescent="0.2">
      <c r="A15" s="4">
        <v>27</v>
      </c>
      <c r="B15" s="2" t="s">
        <v>29</v>
      </c>
      <c r="C15" s="4">
        <v>32</v>
      </c>
      <c r="E15" s="8" t="s">
        <v>49</v>
      </c>
      <c r="F15" s="6">
        <f>QUARTILE(C$2:C$41,3)</f>
        <v>35.25</v>
      </c>
    </row>
    <row r="16" spans="1:6" x14ac:dyDescent="0.2">
      <c r="A16" s="4">
        <v>26</v>
      </c>
      <c r="B16" s="2" t="s">
        <v>31</v>
      </c>
      <c r="C16" s="4">
        <v>29</v>
      </c>
      <c r="E16" s="8"/>
      <c r="F16" s="3"/>
    </row>
    <row r="17" spans="1:6" x14ac:dyDescent="0.2">
      <c r="A17" s="4">
        <v>26</v>
      </c>
      <c r="B17" s="2" t="s">
        <v>37</v>
      </c>
      <c r="C17" s="4">
        <v>26</v>
      </c>
      <c r="E17" s="8" t="s">
        <v>51</v>
      </c>
      <c r="F17" s="6">
        <f>F15-F13</f>
        <v>21.5</v>
      </c>
    </row>
    <row r="18" spans="1:6" x14ac:dyDescent="0.2">
      <c r="A18" s="4">
        <v>25</v>
      </c>
      <c r="B18" s="2" t="s">
        <v>33</v>
      </c>
      <c r="C18" s="4">
        <v>28</v>
      </c>
      <c r="E18" s="8"/>
      <c r="F18" s="3"/>
    </row>
    <row r="19" spans="1:6" x14ac:dyDescent="0.2">
      <c r="A19" s="4">
        <v>24</v>
      </c>
      <c r="B19" s="2" t="s">
        <v>35</v>
      </c>
      <c r="C19" s="4">
        <v>27</v>
      </c>
      <c r="E19" s="8" t="s">
        <v>54</v>
      </c>
      <c r="F19" s="6">
        <f>VAR(C$2:C$41)</f>
        <v>141.20448717948713</v>
      </c>
    </row>
    <row r="20" spans="1:6" x14ac:dyDescent="0.2">
      <c r="A20" s="4">
        <v>22</v>
      </c>
      <c r="B20" s="2" t="s">
        <v>39</v>
      </c>
      <c r="C20" s="4">
        <v>25</v>
      </c>
      <c r="E20" s="8" t="s">
        <v>55</v>
      </c>
      <c r="F20" s="6">
        <f>STDEV(C$2:C$41)</f>
        <v>11.882949430990907</v>
      </c>
    </row>
    <row r="21" spans="1:6" x14ac:dyDescent="0.2">
      <c r="A21" s="4">
        <v>21</v>
      </c>
      <c r="B21" s="2" t="s">
        <v>41</v>
      </c>
      <c r="C21" s="4">
        <v>24</v>
      </c>
    </row>
    <row r="22" spans="1:6" x14ac:dyDescent="0.2">
      <c r="A22" s="4">
        <v>20</v>
      </c>
      <c r="B22" s="2" t="s">
        <v>4</v>
      </c>
      <c r="C22" s="4">
        <v>23</v>
      </c>
    </row>
    <row r="23" spans="1:6" x14ac:dyDescent="0.2">
      <c r="A23" s="4">
        <v>19</v>
      </c>
      <c r="B23" s="2" t="s">
        <v>6</v>
      </c>
      <c r="C23" s="4">
        <v>22</v>
      </c>
    </row>
    <row r="24" spans="1:6" x14ac:dyDescent="0.2">
      <c r="A24" s="4">
        <v>18</v>
      </c>
      <c r="B24" s="2" t="s">
        <v>8</v>
      </c>
      <c r="C24" s="4">
        <v>21</v>
      </c>
    </row>
    <row r="25" spans="1:6" x14ac:dyDescent="0.2">
      <c r="A25" s="4">
        <v>17</v>
      </c>
      <c r="B25" s="2" t="s">
        <v>10</v>
      </c>
      <c r="C25" s="4">
        <v>20</v>
      </c>
    </row>
    <row r="26" spans="1:6" x14ac:dyDescent="0.2">
      <c r="A26" s="4">
        <v>16</v>
      </c>
      <c r="B26" s="2" t="s">
        <v>12</v>
      </c>
      <c r="C26" s="4">
        <v>19</v>
      </c>
    </row>
    <row r="27" spans="1:6" x14ac:dyDescent="0.2">
      <c r="A27" s="4">
        <v>15</v>
      </c>
      <c r="B27" s="2" t="s">
        <v>14</v>
      </c>
      <c r="C27" s="4">
        <v>18</v>
      </c>
    </row>
    <row r="28" spans="1:6" x14ac:dyDescent="0.2">
      <c r="A28" s="4">
        <v>14</v>
      </c>
      <c r="B28" s="2" t="s">
        <v>16</v>
      </c>
      <c r="C28" s="4">
        <v>17</v>
      </c>
    </row>
    <row r="29" spans="1:6" x14ac:dyDescent="0.2">
      <c r="A29" s="4">
        <v>13</v>
      </c>
      <c r="B29" s="2" t="s">
        <v>18</v>
      </c>
      <c r="C29" s="4">
        <v>16</v>
      </c>
    </row>
    <row r="30" spans="1:6" x14ac:dyDescent="0.2">
      <c r="A30" s="4">
        <v>12</v>
      </c>
      <c r="B30" s="2" t="s">
        <v>20</v>
      </c>
      <c r="C30" s="4">
        <v>15</v>
      </c>
    </row>
    <row r="31" spans="1:6" x14ac:dyDescent="0.2">
      <c r="A31" s="4">
        <v>11</v>
      </c>
      <c r="B31" s="2" t="s">
        <v>22</v>
      </c>
      <c r="C31" s="4">
        <v>14</v>
      </c>
    </row>
    <row r="32" spans="1:6" x14ac:dyDescent="0.2">
      <c r="A32" s="4">
        <v>10</v>
      </c>
      <c r="B32" s="2" t="s">
        <v>24</v>
      </c>
      <c r="C32" s="4">
        <v>13</v>
      </c>
    </row>
    <row r="33" spans="1:3" x14ac:dyDescent="0.2">
      <c r="A33" s="4">
        <v>9</v>
      </c>
      <c r="B33" s="2" t="s">
        <v>26</v>
      </c>
      <c r="C33" s="4">
        <v>13</v>
      </c>
    </row>
    <row r="34" spans="1:3" x14ac:dyDescent="0.2">
      <c r="A34" s="4">
        <v>8</v>
      </c>
      <c r="B34" s="2" t="s">
        <v>28</v>
      </c>
      <c r="C34" s="4">
        <v>13</v>
      </c>
    </row>
    <row r="35" spans="1:3" x14ac:dyDescent="0.2">
      <c r="A35" s="4">
        <v>7</v>
      </c>
      <c r="B35" s="2" t="s">
        <v>30</v>
      </c>
      <c r="C35" s="4">
        <v>13</v>
      </c>
    </row>
    <row r="36" spans="1:3" x14ac:dyDescent="0.2">
      <c r="A36" s="4">
        <v>6</v>
      </c>
      <c r="B36" s="2" t="s">
        <v>32</v>
      </c>
      <c r="C36" s="4">
        <v>12</v>
      </c>
    </row>
    <row r="37" spans="1:3" x14ac:dyDescent="0.2">
      <c r="A37" s="4">
        <v>5</v>
      </c>
      <c r="B37" s="2" t="s">
        <v>34</v>
      </c>
      <c r="C37" s="4">
        <v>11</v>
      </c>
    </row>
    <row r="38" spans="1:3" x14ac:dyDescent="0.2">
      <c r="A38" s="4">
        <v>4</v>
      </c>
      <c r="B38" s="2" t="s">
        <v>36</v>
      </c>
      <c r="C38" s="4">
        <v>10</v>
      </c>
    </row>
    <row r="39" spans="1:3" x14ac:dyDescent="0.2">
      <c r="A39" s="4">
        <v>3</v>
      </c>
      <c r="B39" s="2" t="s">
        <v>38</v>
      </c>
      <c r="C39" s="4">
        <v>9</v>
      </c>
    </row>
    <row r="40" spans="1:3" x14ac:dyDescent="0.2">
      <c r="A40" s="4">
        <v>2</v>
      </c>
      <c r="B40" s="2" t="s">
        <v>40</v>
      </c>
      <c r="C40" s="4">
        <v>9</v>
      </c>
    </row>
    <row r="41" spans="1:3" x14ac:dyDescent="0.2">
      <c r="A41" s="4">
        <v>1</v>
      </c>
      <c r="B41" s="2" t="s">
        <v>42</v>
      </c>
      <c r="C41" s="4">
        <v>8</v>
      </c>
    </row>
    <row r="43" spans="1:3" x14ac:dyDescent="0.2">
      <c r="A43" s="8" t="s">
        <v>83</v>
      </c>
    </row>
    <row r="60" spans="3:3" x14ac:dyDescent="0.2">
      <c r="C60" s="6"/>
    </row>
  </sheetData>
  <sortState xmlns:xlrd2="http://schemas.microsoft.com/office/spreadsheetml/2017/richdata2" ref="A2:C41">
    <sortCondition descending="1"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2"/>
  <sheetViews>
    <sheetView workbookViewId="0"/>
  </sheetViews>
  <sheetFormatPr baseColWidth="10" defaultRowHeight="16" x14ac:dyDescent="0.2"/>
  <cols>
    <col min="2" max="2" width="16.5" bestFit="1" customWidth="1"/>
    <col min="3" max="6" width="17.83203125" customWidth="1"/>
  </cols>
  <sheetData>
    <row r="2" spans="2:4" x14ac:dyDescent="0.2">
      <c r="B2" s="12" t="s">
        <v>80</v>
      </c>
    </row>
    <row r="3" spans="2:4" x14ac:dyDescent="0.2">
      <c r="B3" t="s">
        <v>84</v>
      </c>
    </row>
    <row r="4" spans="2:4" x14ac:dyDescent="0.2">
      <c r="B4" s="11" t="s">
        <v>78</v>
      </c>
      <c r="C4" s="11" t="s">
        <v>70</v>
      </c>
      <c r="D4" s="11"/>
    </row>
    <row r="5" spans="2:4" x14ac:dyDescent="0.2">
      <c r="B5" s="11" t="s">
        <v>79</v>
      </c>
      <c r="C5" s="14" t="s">
        <v>64</v>
      </c>
      <c r="D5" s="14" t="s">
        <v>65</v>
      </c>
    </row>
    <row r="6" spans="2:4" x14ac:dyDescent="0.2">
      <c r="B6" t="s">
        <v>59</v>
      </c>
      <c r="C6" s="10">
        <v>363</v>
      </c>
      <c r="D6" s="10">
        <v>363</v>
      </c>
    </row>
    <row r="7" spans="2:4" x14ac:dyDescent="0.2">
      <c r="B7" t="s">
        <v>60</v>
      </c>
      <c r="C7" s="10">
        <v>15427.5</v>
      </c>
      <c r="D7" s="10">
        <v>9982.5</v>
      </c>
    </row>
    <row r="8" spans="2:4" x14ac:dyDescent="0.2">
      <c r="B8" t="s">
        <v>45</v>
      </c>
      <c r="C8" s="10">
        <v>32670</v>
      </c>
      <c r="D8" s="10">
        <v>19965</v>
      </c>
    </row>
    <row r="9" spans="2:4" x14ac:dyDescent="0.2">
      <c r="B9" t="s">
        <v>61</v>
      </c>
      <c r="C9" s="10">
        <v>49005</v>
      </c>
      <c r="D9" s="10">
        <v>32670</v>
      </c>
    </row>
    <row r="10" spans="2:4" x14ac:dyDescent="0.2">
      <c r="B10" t="s">
        <v>62</v>
      </c>
      <c r="C10" s="10">
        <v>189211.4558</v>
      </c>
      <c r="D10" s="10">
        <v>189211.4558</v>
      </c>
    </row>
    <row r="11" spans="2:4" x14ac:dyDescent="0.2">
      <c r="B11" t="s">
        <v>63</v>
      </c>
      <c r="C11" s="10">
        <v>33577.5</v>
      </c>
      <c r="D11" s="10">
        <v>22687.5</v>
      </c>
    </row>
    <row r="12" spans="2:4" x14ac:dyDescent="0.2">
      <c r="B12" t="s">
        <v>44</v>
      </c>
      <c r="C12" s="10">
        <v>41282.77794</v>
      </c>
      <c r="D12" s="10">
        <v>28109.342680000002</v>
      </c>
    </row>
    <row r="13" spans="2:4" x14ac:dyDescent="0.2">
      <c r="B13" t="s">
        <v>55</v>
      </c>
      <c r="C13" s="10">
        <v>41295.31</v>
      </c>
      <c r="D13" s="10">
        <v>30201.87</v>
      </c>
    </row>
    <row r="14" spans="2:4" x14ac:dyDescent="0.2">
      <c r="B14" t="s">
        <v>77</v>
      </c>
    </row>
    <row r="16" spans="2:4" x14ac:dyDescent="0.2">
      <c r="B16" s="12" t="s">
        <v>81</v>
      </c>
    </row>
    <row r="17" spans="2:6" x14ac:dyDescent="0.2">
      <c r="B17" t="s">
        <v>85</v>
      </c>
    </row>
    <row r="18" spans="2:6" x14ac:dyDescent="0.2">
      <c r="B18" s="11" t="s">
        <v>78</v>
      </c>
      <c r="C18" s="11" t="s">
        <v>71</v>
      </c>
      <c r="D18" s="12"/>
      <c r="E18" s="12"/>
      <c r="F18" s="12"/>
    </row>
    <row r="19" spans="2:6" x14ac:dyDescent="0.2">
      <c r="B19" s="11" t="s">
        <v>79</v>
      </c>
      <c r="C19" s="14" t="s">
        <v>66</v>
      </c>
      <c r="D19" s="14" t="s">
        <v>67</v>
      </c>
      <c r="E19" s="14" t="s">
        <v>68</v>
      </c>
      <c r="F19" s="14" t="s">
        <v>69</v>
      </c>
    </row>
    <row r="20" spans="2:6" x14ac:dyDescent="0.2">
      <c r="B20" t="s">
        <v>59</v>
      </c>
      <c r="C20" s="10">
        <v>363</v>
      </c>
      <c r="D20" s="10">
        <v>363</v>
      </c>
      <c r="E20" s="10">
        <v>363</v>
      </c>
      <c r="F20" s="10">
        <v>363</v>
      </c>
    </row>
    <row r="21" spans="2:6" x14ac:dyDescent="0.2">
      <c r="B21" t="s">
        <v>60</v>
      </c>
      <c r="C21" s="10">
        <v>3267</v>
      </c>
      <c r="D21" s="10">
        <v>13612.5</v>
      </c>
      <c r="E21" s="10">
        <v>15427.5</v>
      </c>
      <c r="F21" s="10">
        <v>8167.5</v>
      </c>
    </row>
    <row r="22" spans="2:6" x14ac:dyDescent="0.2">
      <c r="B22" t="s">
        <v>45</v>
      </c>
      <c r="C22" s="10">
        <v>8167.5</v>
      </c>
      <c r="D22" s="10">
        <v>23595</v>
      </c>
      <c r="E22" s="10">
        <v>32670</v>
      </c>
      <c r="F22" s="10">
        <v>19965</v>
      </c>
    </row>
    <row r="23" spans="2:6" x14ac:dyDescent="0.2">
      <c r="B23" t="s">
        <v>61</v>
      </c>
      <c r="C23" s="10">
        <v>15427.5</v>
      </c>
      <c r="D23" s="10">
        <v>39930</v>
      </c>
      <c r="E23" s="10">
        <v>49005</v>
      </c>
      <c r="F23" s="10">
        <v>39930</v>
      </c>
    </row>
    <row r="24" spans="2:6" x14ac:dyDescent="0.2">
      <c r="B24" t="s">
        <v>62</v>
      </c>
      <c r="C24" s="10">
        <v>72600</v>
      </c>
      <c r="D24" s="10">
        <v>189211.4558</v>
      </c>
      <c r="E24" s="10">
        <v>189211.4558</v>
      </c>
      <c r="F24" s="10">
        <v>189211.4558</v>
      </c>
    </row>
    <row r="25" spans="2:6" x14ac:dyDescent="0.2">
      <c r="B25" t="s">
        <v>63</v>
      </c>
      <c r="C25" s="10">
        <v>12160.5</v>
      </c>
      <c r="D25" s="10">
        <v>26317.5</v>
      </c>
      <c r="E25" s="10">
        <v>33577.5</v>
      </c>
      <c r="F25" s="10">
        <v>31762.5</v>
      </c>
    </row>
    <row r="26" spans="2:6" x14ac:dyDescent="0.2">
      <c r="B26" t="s">
        <v>44</v>
      </c>
      <c r="C26" s="10">
        <v>11214.164220000001</v>
      </c>
      <c r="D26" s="10">
        <v>32863.926910000002</v>
      </c>
      <c r="E26" s="10">
        <v>42552.211439999999</v>
      </c>
      <c r="F26" s="10">
        <v>30848.289580000001</v>
      </c>
    </row>
    <row r="27" spans="2:6" x14ac:dyDescent="0.2">
      <c r="B27" t="s">
        <v>55</v>
      </c>
      <c r="C27" s="10">
        <v>11787.32</v>
      </c>
      <c r="D27" s="10">
        <v>33269.47</v>
      </c>
      <c r="E27" s="10">
        <v>41486.089999999997</v>
      </c>
      <c r="F27" s="10">
        <v>33303.360000000001</v>
      </c>
    </row>
    <row r="28" spans="2:6" x14ac:dyDescent="0.2">
      <c r="B28" t="s">
        <v>77</v>
      </c>
    </row>
    <row r="30" spans="2:6" x14ac:dyDescent="0.2">
      <c r="B30" s="13" t="s">
        <v>82</v>
      </c>
    </row>
    <row r="31" spans="2:6" x14ac:dyDescent="0.2">
      <c r="B31" t="s">
        <v>86</v>
      </c>
    </row>
    <row r="32" spans="2:6" x14ac:dyDescent="0.2">
      <c r="B32" s="11" t="s">
        <v>78</v>
      </c>
      <c r="C32" s="11" t="s">
        <v>72</v>
      </c>
      <c r="D32" s="12"/>
      <c r="E32" s="12"/>
      <c r="F32" s="12"/>
    </row>
    <row r="33" spans="2:6" x14ac:dyDescent="0.2">
      <c r="B33" s="11" t="s">
        <v>79</v>
      </c>
      <c r="C33" s="14" t="s">
        <v>73</v>
      </c>
      <c r="D33" s="14" t="s">
        <v>74</v>
      </c>
      <c r="E33" s="14" t="s">
        <v>75</v>
      </c>
      <c r="F33" s="14" t="s">
        <v>76</v>
      </c>
    </row>
    <row r="34" spans="2:6" x14ac:dyDescent="0.2">
      <c r="B34" t="s">
        <v>59</v>
      </c>
      <c r="C34" s="10">
        <v>363</v>
      </c>
      <c r="D34" s="10">
        <v>363</v>
      </c>
      <c r="E34" s="10">
        <v>363</v>
      </c>
      <c r="F34" s="10">
        <v>363</v>
      </c>
    </row>
    <row r="35" spans="2:6" x14ac:dyDescent="0.2">
      <c r="B35" t="s">
        <v>60</v>
      </c>
      <c r="C35" s="10">
        <v>13612.5</v>
      </c>
      <c r="D35" s="10">
        <v>8167.5</v>
      </c>
      <c r="E35" s="10">
        <v>8167.5</v>
      </c>
      <c r="F35" s="10">
        <v>8167.5</v>
      </c>
    </row>
    <row r="36" spans="2:6" x14ac:dyDescent="0.2">
      <c r="B36" t="s">
        <v>45</v>
      </c>
      <c r="C36" s="10">
        <v>27225</v>
      </c>
      <c r="D36" s="10">
        <v>19965</v>
      </c>
      <c r="E36" s="10">
        <v>17242.5</v>
      </c>
      <c r="F36" s="10">
        <v>27225</v>
      </c>
    </row>
    <row r="37" spans="2:6" x14ac:dyDescent="0.2">
      <c r="B37" t="s">
        <v>61</v>
      </c>
      <c r="C37" s="10">
        <v>49005</v>
      </c>
      <c r="D37" s="10">
        <v>32670</v>
      </c>
      <c r="E37" s="10">
        <v>32670</v>
      </c>
      <c r="F37" s="10">
        <v>72600</v>
      </c>
    </row>
    <row r="38" spans="2:6" x14ac:dyDescent="0.2">
      <c r="B38" t="s">
        <v>62</v>
      </c>
      <c r="C38" s="10">
        <v>189211.4558</v>
      </c>
      <c r="D38" s="10">
        <v>101640</v>
      </c>
      <c r="E38" s="10">
        <v>189211.4558</v>
      </c>
      <c r="F38" s="10">
        <v>189211.4558</v>
      </c>
    </row>
    <row r="39" spans="2:6" x14ac:dyDescent="0.2">
      <c r="B39" t="s">
        <v>63</v>
      </c>
      <c r="C39" s="10">
        <v>35392.5</v>
      </c>
      <c r="D39" s="10">
        <v>24502.5</v>
      </c>
      <c r="E39" s="10">
        <v>24502.5</v>
      </c>
      <c r="F39" s="10">
        <v>64432.5</v>
      </c>
    </row>
    <row r="40" spans="2:6" x14ac:dyDescent="0.2">
      <c r="B40" t="s">
        <v>44</v>
      </c>
      <c r="C40" s="10">
        <v>38845.619460000002</v>
      </c>
      <c r="D40" s="10">
        <v>23243.041300000001</v>
      </c>
      <c r="E40" s="10">
        <v>23128.91777</v>
      </c>
      <c r="F40" s="10">
        <v>50156.348550000002</v>
      </c>
    </row>
    <row r="41" spans="2:6" x14ac:dyDescent="0.2">
      <c r="B41" t="s">
        <v>55</v>
      </c>
      <c r="C41" s="10">
        <v>39157.17</v>
      </c>
      <c r="D41" s="10">
        <v>19671.53</v>
      </c>
      <c r="E41" s="10">
        <v>21406.31</v>
      </c>
      <c r="F41" s="10">
        <v>59219.9</v>
      </c>
    </row>
    <row r="42" spans="2:6" x14ac:dyDescent="0.2">
      <c r="B42" t="s">
        <v>77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Birth_rate</vt:lpstr>
      <vt:lpstr>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dcterms:created xsi:type="dcterms:W3CDTF">2017-09-25T17:47:37Z</dcterms:created>
  <dcterms:modified xsi:type="dcterms:W3CDTF">2022-09-27T16:57:18Z</dcterms:modified>
</cp:coreProperties>
</file>