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maral/Desktop/Excel_standardization/"/>
    </mc:Choice>
  </mc:AlternateContent>
  <xr:revisionPtr revIDLastSave="0" documentId="13_ncr:1_{138DD5BE-A9BA-CF42-9954-7EDB4B04B23C}" xr6:coauthVersionLast="47" xr6:coauthVersionMax="47" xr10:uidLastSave="{00000000-0000-0000-0000-000000000000}"/>
  <bookViews>
    <workbookView xWindow="-38100" yWindow="500" windowWidth="34360" windowHeight="21100" xr2:uid="{00000000-000D-0000-FFFF-FFFF00000000}"/>
  </bookViews>
  <sheets>
    <sheet name="CDR_Standardization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7" i="3" l="1"/>
  <c r="C27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5" i="3"/>
  <c r="O6" i="3" l="1"/>
  <c r="P6" i="3"/>
  <c r="O7" i="3"/>
  <c r="P7" i="3"/>
  <c r="O8" i="3"/>
  <c r="P8" i="3"/>
  <c r="O9" i="3"/>
  <c r="P9" i="3"/>
  <c r="O10" i="3"/>
  <c r="P10" i="3"/>
  <c r="O11" i="3"/>
  <c r="P11" i="3"/>
  <c r="O12" i="3"/>
  <c r="P12" i="3"/>
  <c r="O13" i="3"/>
  <c r="P13" i="3"/>
  <c r="O14" i="3"/>
  <c r="P14" i="3"/>
  <c r="O15" i="3"/>
  <c r="P15" i="3"/>
  <c r="O16" i="3"/>
  <c r="P16" i="3"/>
  <c r="O17" i="3"/>
  <c r="P17" i="3"/>
  <c r="O18" i="3"/>
  <c r="P18" i="3"/>
  <c r="O19" i="3"/>
  <c r="P19" i="3"/>
  <c r="O20" i="3"/>
  <c r="P20" i="3"/>
  <c r="O21" i="3"/>
  <c r="P21" i="3"/>
  <c r="O22" i="3"/>
  <c r="P22" i="3"/>
  <c r="O23" i="3"/>
  <c r="P23" i="3"/>
  <c r="O24" i="3"/>
  <c r="P24" i="3"/>
  <c r="O25" i="3"/>
  <c r="P25" i="3"/>
  <c r="O26" i="3"/>
  <c r="P26" i="3"/>
  <c r="P5" i="3"/>
  <c r="O5" i="3"/>
  <c r="Q6" i="3" l="1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5" i="3"/>
  <c r="P27" i="3"/>
  <c r="O27" i="3"/>
  <c r="U6" i="3" l="1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5" i="3"/>
  <c r="V6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5" i="3"/>
  <c r="Z27" i="3"/>
  <c r="AA6" i="3"/>
  <c r="W6" i="3" s="1"/>
  <c r="AA7" i="3"/>
  <c r="W7" i="3" s="1"/>
  <c r="AA8" i="3"/>
  <c r="W8" i="3" s="1"/>
  <c r="AA9" i="3"/>
  <c r="W9" i="3" s="1"/>
  <c r="AA10" i="3"/>
  <c r="W10" i="3" s="1"/>
  <c r="AA11" i="3"/>
  <c r="W11" i="3" s="1"/>
  <c r="AA12" i="3"/>
  <c r="W12" i="3" s="1"/>
  <c r="AA13" i="3"/>
  <c r="W13" i="3" s="1"/>
  <c r="AA14" i="3"/>
  <c r="W14" i="3" s="1"/>
  <c r="AA15" i="3"/>
  <c r="W15" i="3" s="1"/>
  <c r="AA16" i="3"/>
  <c r="W16" i="3" s="1"/>
  <c r="AA17" i="3"/>
  <c r="W17" i="3" s="1"/>
  <c r="AA18" i="3"/>
  <c r="W18" i="3" s="1"/>
  <c r="AA19" i="3"/>
  <c r="W19" i="3" s="1"/>
  <c r="AA20" i="3"/>
  <c r="W20" i="3" s="1"/>
  <c r="AA21" i="3"/>
  <c r="W21" i="3" s="1"/>
  <c r="AA22" i="3"/>
  <c r="W22" i="3" s="1"/>
  <c r="AA23" i="3"/>
  <c r="W23" i="3" s="1"/>
  <c r="AA24" i="3"/>
  <c r="W24" i="3" s="1"/>
  <c r="AA25" i="3"/>
  <c r="W25" i="3" s="1"/>
  <c r="AA26" i="3"/>
  <c r="W26" i="3" s="1"/>
  <c r="AA5" i="3"/>
  <c r="L27" i="3"/>
  <c r="J27" i="3"/>
  <c r="D27" i="3"/>
  <c r="Z9" i="3" l="1"/>
  <c r="Z13" i="3"/>
  <c r="Z17" i="3"/>
  <c r="AB17" i="3" s="1"/>
  <c r="Z21" i="3"/>
  <c r="Z25" i="3"/>
  <c r="Z6" i="3"/>
  <c r="AB6" i="3" s="1"/>
  <c r="Z10" i="3"/>
  <c r="AB10" i="3" s="1"/>
  <c r="Z14" i="3"/>
  <c r="AB14" i="3" s="1"/>
  <c r="Z18" i="3"/>
  <c r="AB18" i="3" s="1"/>
  <c r="Z22" i="3"/>
  <c r="AB22" i="3" s="1"/>
  <c r="Z26" i="3"/>
  <c r="AB26" i="3" s="1"/>
  <c r="Z7" i="3"/>
  <c r="Z15" i="3"/>
  <c r="AB15" i="3" s="1"/>
  <c r="Z23" i="3"/>
  <c r="Z5" i="3"/>
  <c r="AB25" i="3"/>
  <c r="AB21" i="3"/>
  <c r="AB13" i="3"/>
  <c r="AB9" i="3"/>
  <c r="W5" i="3"/>
  <c r="V27" i="3"/>
  <c r="AB23" i="3"/>
  <c r="AB7" i="3"/>
  <c r="AB5" i="3"/>
  <c r="Z11" i="3"/>
  <c r="AB11" i="3" s="1"/>
  <c r="Z24" i="3"/>
  <c r="AB24" i="3" s="1"/>
  <c r="Z8" i="3"/>
  <c r="AB8" i="3" s="1"/>
  <c r="Z12" i="3"/>
  <c r="AB12" i="3" s="1"/>
  <c r="K27" i="3" l="1"/>
  <c r="L29" i="3" s="1"/>
  <c r="W36" i="3" s="1"/>
  <c r="Z20" i="3"/>
  <c r="AB20" i="3" s="1"/>
  <c r="W27" i="3"/>
  <c r="W29" i="3" s="1"/>
  <c r="W39" i="3" s="1"/>
  <c r="Z16" i="3"/>
  <c r="AB16" i="3" s="1"/>
  <c r="Z19" i="3"/>
  <c r="AB19" i="3" s="1"/>
  <c r="AB27" i="3" l="1"/>
  <c r="AB29" i="3" s="1"/>
  <c r="F27" i="3" l="1"/>
  <c r="E27" i="3"/>
  <c r="F29" i="3"/>
  <c r="W32" i="3"/>
</calcChain>
</file>

<file path=xl/sharedStrings.xml><?xml version="1.0" encoding="utf-8"?>
<sst xmlns="http://schemas.openxmlformats.org/spreadsheetml/2006/main" count="166" uniqueCount="51">
  <si>
    <t>Total</t>
  </si>
  <si>
    <t>Deaths</t>
  </si>
  <si>
    <t>Age group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</si>
  <si>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</si>
  <si>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</si>
  <si>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</si>
  <si>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</si>
  <si>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</si>
  <si>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</si>
  <si>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</si>
  <si>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</si>
  <si>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</si>
  <si>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</si>
  <si>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</si>
  <si>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</si>
  <si>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</si>
  <si>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</si>
  <si>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</si>
  <si>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1-4</t>
  </si>
  <si>
    <t>Population</t>
  </si>
  <si>
    <t>Standardization</t>
  </si>
  <si>
    <t>CDR per 1,000</t>
  </si>
  <si>
    <t>(standard population)</t>
  </si>
  <si>
    <t>(observed rates)</t>
  </si>
  <si>
    <t>(standardized deaths)</t>
  </si>
  <si>
    <t>Ratio</t>
  </si>
  <si>
    <t>Crude death rate (CDR) per 1,000</t>
  </si>
  <si>
    <t>Reference</t>
  </si>
  <si>
    <t>0-1</t>
  </si>
  <si>
    <t>80-84</t>
  </si>
  <si>
    <t>85-89</t>
  </si>
  <si>
    <t>90-94</t>
  </si>
  <si>
    <t>95-99</t>
  </si>
  <si>
    <t>100+</t>
  </si>
  <si>
    <t>Prop. population</t>
  </si>
  <si>
    <t>United States</t>
  </si>
  <si>
    <t>death rate (ASDR)</t>
  </si>
  <si>
    <t>Age-specific</t>
  </si>
  <si>
    <t>Venezuela</t>
  </si>
  <si>
    <t>United States, original</t>
  </si>
  <si>
    <t>Venezuela, original</t>
  </si>
  <si>
    <t>Venezuela, standardized</t>
  </si>
  <si>
    <t>(standard prop. population)</t>
  </si>
  <si>
    <t>U.S. prop. population</t>
  </si>
  <si>
    <t>(%)</t>
  </si>
  <si>
    <t>Venezuela's rates times</t>
  </si>
  <si>
    <t>Another way to standardize death rates</t>
  </si>
  <si>
    <t>United States / Venezuela</t>
  </si>
  <si>
    <t>Application of formula 7.4 (Poston, Bouvier 2017, p.171)</t>
  </si>
  <si>
    <t>United States, 2006</t>
  </si>
  <si>
    <t>Venezuela, 2006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</si>
</sst>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00"/>
    <numFmt numFmtId="166" formatCode="0.0000"/>
  </numFmts>
  <fonts count="4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0" fillId="0" borderId="1" xfId="0" applyBorder="1"/>
    <xf numFmtId="0" fontId="2" fillId="0" borderId="2" xfId="0" applyFont="1" applyBorder="1" applyAlignment="1">
      <alignment horizontal="right"/>
    </xf>
    <xf numFmtId="0" fontId="0" fillId="0" borderId="3" xfId="0" applyBorder="1"/>
    <xf numFmtId="0" fontId="2" fillId="0" borderId="0" xfId="0" applyFont="1" applyAlignment="1">
      <alignment horizontal="right"/>
    </xf>
    <xf numFmtId="0" fontId="0" fillId="0" borderId="5" xfId="0" applyBorder="1"/>
    <xf numFmtId="0" fontId="2" fillId="0" borderId="6" xfId="0" applyFont="1" applyBorder="1" applyAlignment="1">
      <alignment horizontal="right"/>
    </xf>
    <xf numFmtId="0" fontId="2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4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3" fontId="0" fillId="0" borderId="0" xfId="0" applyNumberFormat="1"/>
    <xf numFmtId="165" fontId="0" fillId="0" borderId="0" xfId="0" applyNumberFormat="1" applyAlignment="1">
      <alignment horizontal="center"/>
    </xf>
    <xf numFmtId="0" fontId="2" fillId="0" borderId="12" xfId="0" applyFont="1" applyBorder="1" applyAlignment="1">
      <alignment horizontal="right"/>
    </xf>
    <xf numFmtId="3" fontId="2" fillId="0" borderId="0" xfId="0" applyNumberFormat="1" applyFont="1" applyAlignment="1">
      <alignment horizontal="center"/>
    </xf>
    <xf numFmtId="0" fontId="2" fillId="0" borderId="10" xfId="0" applyFont="1" applyBorder="1" applyAlignment="1">
      <alignment horizontal="center"/>
    </xf>
    <xf numFmtId="0" fontId="3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2" fontId="3" fillId="0" borderId="0" xfId="0" applyNumberFormat="1" applyFont="1" applyAlignment="1">
      <alignment horizontal="center"/>
    </xf>
    <xf numFmtId="0" fontId="2" fillId="0" borderId="12" xfId="0" applyFont="1" applyBorder="1" applyAlignment="1">
      <alignment horizontal="center"/>
    </xf>
    <xf numFmtId="0" fontId="0" fillId="0" borderId="9" xfId="0" applyBorder="1"/>
    <xf numFmtId="0" fontId="2" fillId="0" borderId="15" xfId="0" applyFont="1" applyBorder="1" applyAlignment="1">
      <alignment horizontal="center"/>
    </xf>
    <xf numFmtId="0" fontId="0" fillId="0" borderId="16" xfId="0" quotePrefix="1" applyBorder="1" applyAlignment="1">
      <alignment horizontal="center"/>
    </xf>
    <xf numFmtId="0" fontId="0" fillId="0" borderId="15" xfId="0" quotePrefix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166" fontId="0" fillId="0" borderId="0" xfId="0" applyNumberFormat="1" applyAlignment="1">
      <alignment horizontal="right"/>
    </xf>
    <xf numFmtId="3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166" fontId="0" fillId="0" borderId="9" xfId="0" applyNumberFormat="1" applyBorder="1" applyAlignment="1">
      <alignment horizontal="right"/>
    </xf>
    <xf numFmtId="165" fontId="0" fillId="0" borderId="9" xfId="0" applyNumberForma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166" fontId="2" fillId="0" borderId="11" xfId="0" applyNumberFormat="1" applyFont="1" applyBorder="1" applyAlignment="1">
      <alignment horizontal="right"/>
    </xf>
    <xf numFmtId="165" fontId="2" fillId="0" borderId="11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2" fontId="3" fillId="0" borderId="0" xfId="0" applyNumberFormat="1" applyFont="1" applyAlignment="1">
      <alignment horizontal="right"/>
    </xf>
    <xf numFmtId="2" fontId="2" fillId="0" borderId="11" xfId="0" applyNumberFormat="1" applyFont="1" applyBorder="1" applyAlignment="1">
      <alignment horizontal="right"/>
    </xf>
    <xf numFmtId="2" fontId="0" fillId="0" borderId="0" xfId="0" quotePrefix="1" applyNumberFormat="1" applyAlignment="1">
      <alignment horizontal="right"/>
    </xf>
    <xf numFmtId="2" fontId="3" fillId="0" borderId="0" xfId="0" quotePrefix="1" applyNumberFormat="1" applyFont="1" applyAlignment="1">
      <alignment horizontal="right"/>
    </xf>
    <xf numFmtId="2" fontId="3" fillId="0" borderId="9" xfId="0" quotePrefix="1" applyNumberFormat="1" applyFont="1" applyBorder="1" applyAlignment="1">
      <alignment horizontal="right"/>
    </xf>
    <xf numFmtId="2" fontId="3" fillId="0" borderId="11" xfId="0" quotePrefix="1" applyNumberFormat="1" applyFont="1" applyBorder="1" applyAlignment="1">
      <alignment horizontal="right"/>
    </xf>
    <xf numFmtId="164" fontId="0" fillId="0" borderId="0" xfId="0" applyNumberFormat="1" applyAlignment="1">
      <alignment horizontal="right"/>
    </xf>
    <xf numFmtId="164" fontId="2" fillId="0" borderId="11" xfId="0" applyNumberFormat="1" applyFont="1" applyBorder="1" applyAlignment="1">
      <alignment horizontal="right"/>
    </xf>
    <xf numFmtId="4" fontId="2" fillId="0" borderId="8" xfId="0" applyNumberFormat="1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0" fillId="0" borderId="4" xfId="0" applyBorder="1" applyAlignment="1">
      <alignment horizontal="right"/>
    </xf>
    <xf numFmtId="4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165" fontId="0" fillId="0" borderId="11" xfId="0" applyNumberFormat="1" applyBorder="1" applyAlignment="1">
      <alignment horizontal="right"/>
    </xf>
    <xf numFmtId="0" fontId="2" fillId="0" borderId="9" xfId="0" applyFont="1" applyBorder="1" applyAlignment="1">
      <alignment horizontal="left"/>
    </xf>
    <xf numFmtId="3" fontId="0" fillId="2" borderId="0" xfId="0" quotePrefix="1" applyNumberFormat="1" applyFill="1" applyAlignment="1">
      <alignment horizontal="right"/>
    </xf>
    <xf numFmtId="3" fontId="0" fillId="2" borderId="0" xfId="0" applyNumberFormat="1" applyFill="1" applyAlignment="1">
      <alignment horizontal="right"/>
    </xf>
    <xf numFmtId="3" fontId="0" fillId="2" borderId="9" xfId="0" applyNumberFormat="1" applyFill="1" applyBorder="1" applyAlignment="1">
      <alignment horizontal="right"/>
    </xf>
    <xf numFmtId="165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094339622642"/>
          <c:y val="4.6153846153846101E-2"/>
          <c:w val="0.86226415094339603"/>
          <c:h val="0.76243617962740251"/>
        </c:manualLayout>
      </c:layout>
      <c:lineChart>
        <c:grouping val="standard"/>
        <c:varyColors val="0"/>
        <c:ser>
          <c:idx val="0"/>
          <c:order val="0"/>
          <c:tx>
            <c:strRef>
              <c:f>CDR_Standardization!$B$2</c:f>
              <c:strCache>
                <c:ptCount val="1"/>
                <c:pt idx="0">
                  <c:v>United States, 2006</c:v>
                </c:pt>
              </c:strCache>
            </c:strRef>
          </c:tx>
          <c:spPr>
            <a:ln w="38100">
              <a:solidFill>
                <a:schemeClr val="tx2"/>
              </a:solidFill>
              <a:prstDash val="solid"/>
            </a:ln>
          </c:spPr>
          <c:marker>
            <c:symbol val="circle"/>
            <c:size val="8"/>
            <c:spPr>
              <a:solidFill>
                <a:schemeClr val="tx2"/>
              </a:solidFill>
              <a:ln>
                <a:solidFill>
                  <a:schemeClr val="tx2"/>
                </a:solidFill>
                <a:prstDash val="solid"/>
              </a:ln>
            </c:spPr>
          </c:marker>
          <c:cat>
            <c:strRef>
              <c:f>CDR_Standardization!$B$5:$B$26</c:f>
              <c:strCache>
                <c:ptCount val="22"/>
                <c:pt idx="0">
                  <c:v>0-1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  <c:pt idx="9">
                  <c:v>40-44</c:v>
                </c:pt>
                <c:pt idx="10">
                  <c:v>45-49</c:v>
                </c:pt>
                <c:pt idx="11">
                  <c:v>50-54</c:v>
                </c:pt>
                <c:pt idx="12">
                  <c:v>55-59</c:v>
                </c:pt>
                <c:pt idx="13">
                  <c:v>60-64</c:v>
                </c:pt>
                <c:pt idx="14">
                  <c:v>65-69</c:v>
                </c:pt>
                <c:pt idx="15">
                  <c:v>70-74</c:v>
                </c:pt>
                <c:pt idx="16">
                  <c:v>75-79</c:v>
                </c:pt>
                <c:pt idx="17">
                  <c:v>80-84</c:v>
                </c:pt>
                <c:pt idx="18">
                  <c:v>85-89</c:v>
                </c:pt>
                <c:pt idx="19">
                  <c:v>90-94</c:v>
                </c:pt>
                <c:pt idx="20">
                  <c:v>95-99</c:v>
                </c:pt>
                <c:pt idx="21">
                  <c:v>100+</c:v>
                </c:pt>
              </c:strCache>
            </c:strRef>
          </c:cat>
          <c:val>
            <c:numRef>
              <c:f>CDR_Standardization!$F$5:$F$26</c:f>
              <c:numCache>
                <c:formatCode>#,##0.00000</c:formatCode>
                <c:ptCount val="22"/>
                <c:pt idx="0">
                  <c:v>6.5399999999999998E-3</c:v>
                </c:pt>
                <c:pt idx="1">
                  <c:v>2.9E-4</c:v>
                </c:pt>
                <c:pt idx="2">
                  <c:v>1.3999999999999999E-4</c:v>
                </c:pt>
                <c:pt idx="3">
                  <c:v>1.8000000000000001E-4</c:v>
                </c:pt>
                <c:pt idx="4">
                  <c:v>6.4000000000000005E-4</c:v>
                </c:pt>
                <c:pt idx="5">
                  <c:v>9.1E-4</c:v>
                </c:pt>
                <c:pt idx="6">
                  <c:v>9.0000000000000008E-4</c:v>
                </c:pt>
                <c:pt idx="7">
                  <c:v>1.06E-3</c:v>
                </c:pt>
                <c:pt idx="8">
                  <c:v>1.5299999999999999E-3</c:v>
                </c:pt>
                <c:pt idx="9">
                  <c:v>2.31E-3</c:v>
                </c:pt>
                <c:pt idx="10">
                  <c:v>3.4099999999999998E-3</c:v>
                </c:pt>
                <c:pt idx="11">
                  <c:v>4.9300000000000004E-3</c:v>
                </c:pt>
                <c:pt idx="12">
                  <c:v>7.4200000000000004E-3</c:v>
                </c:pt>
                <c:pt idx="13">
                  <c:v>1.15E-2</c:v>
                </c:pt>
                <c:pt idx="14">
                  <c:v>1.78E-2</c:v>
                </c:pt>
                <c:pt idx="15">
                  <c:v>2.7709999999999999E-2</c:v>
                </c:pt>
                <c:pt idx="16">
                  <c:v>4.3499999999999997E-2</c:v>
                </c:pt>
                <c:pt idx="17">
                  <c:v>6.9580000000000003E-2</c:v>
                </c:pt>
                <c:pt idx="18">
                  <c:v>0.11056000000000001</c:v>
                </c:pt>
                <c:pt idx="19">
                  <c:v>0.17477000000000001</c:v>
                </c:pt>
                <c:pt idx="20">
                  <c:v>0.27655999999999997</c:v>
                </c:pt>
                <c:pt idx="21">
                  <c:v>0.43891999999999998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C1-804C-9473-B599A716FBD2}"/>
            </c:ext>
          </c:extLst>
        </c:ser>
        <c:ser>
          <c:idx val="1"/>
          <c:order val="1"/>
          <c:tx>
            <c:strRef>
              <c:f>CDR_Standardization!$H$2</c:f>
              <c:strCache>
                <c:ptCount val="1"/>
                <c:pt idx="0">
                  <c:v>Venezuela, 2006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square"/>
            <c:size val="8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strRef>
              <c:f>CDR_Standardization!$B$5:$B$26</c:f>
              <c:strCache>
                <c:ptCount val="22"/>
                <c:pt idx="0">
                  <c:v>0-1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  <c:pt idx="9">
                  <c:v>40-44</c:v>
                </c:pt>
                <c:pt idx="10">
                  <c:v>45-49</c:v>
                </c:pt>
                <c:pt idx="11">
                  <c:v>50-54</c:v>
                </c:pt>
                <c:pt idx="12">
                  <c:v>55-59</c:v>
                </c:pt>
                <c:pt idx="13">
                  <c:v>60-64</c:v>
                </c:pt>
                <c:pt idx="14">
                  <c:v>65-69</c:v>
                </c:pt>
                <c:pt idx="15">
                  <c:v>70-74</c:v>
                </c:pt>
                <c:pt idx="16">
                  <c:v>75-79</c:v>
                </c:pt>
                <c:pt idx="17">
                  <c:v>80-84</c:v>
                </c:pt>
                <c:pt idx="18">
                  <c:v>85-89</c:v>
                </c:pt>
                <c:pt idx="19">
                  <c:v>90-94</c:v>
                </c:pt>
                <c:pt idx="20">
                  <c:v>95-99</c:v>
                </c:pt>
                <c:pt idx="21">
                  <c:v>100+</c:v>
                </c:pt>
              </c:strCache>
            </c:strRef>
          </c:cat>
          <c:val>
            <c:numRef>
              <c:f>CDR_Standardization!$L$5:$L$26</c:f>
              <c:numCache>
                <c:formatCode>#,##0.00000</c:formatCode>
                <c:ptCount val="22"/>
                <c:pt idx="0">
                  <c:v>1.6230000000000001E-2</c:v>
                </c:pt>
                <c:pt idx="1">
                  <c:v>6.4000000000000005E-4</c:v>
                </c:pt>
                <c:pt idx="2">
                  <c:v>3.2000000000000003E-4</c:v>
                </c:pt>
                <c:pt idx="3">
                  <c:v>4.0999999999999999E-4</c:v>
                </c:pt>
                <c:pt idx="4">
                  <c:v>1.4599999999999999E-3</c:v>
                </c:pt>
                <c:pt idx="5">
                  <c:v>2.3800000000000002E-3</c:v>
                </c:pt>
                <c:pt idx="6">
                  <c:v>2.2100000000000002E-3</c:v>
                </c:pt>
                <c:pt idx="7">
                  <c:v>2.0300000000000001E-3</c:v>
                </c:pt>
                <c:pt idx="8">
                  <c:v>2.15E-3</c:v>
                </c:pt>
                <c:pt idx="9">
                  <c:v>2.8900000000000002E-3</c:v>
                </c:pt>
                <c:pt idx="10">
                  <c:v>4.1099999999999999E-3</c:v>
                </c:pt>
                <c:pt idx="11">
                  <c:v>5.6800000000000002E-3</c:v>
                </c:pt>
                <c:pt idx="12">
                  <c:v>7.7499999999999999E-3</c:v>
                </c:pt>
                <c:pt idx="13">
                  <c:v>1.1730000000000001E-2</c:v>
                </c:pt>
                <c:pt idx="14">
                  <c:v>1.8769999999999998E-2</c:v>
                </c:pt>
                <c:pt idx="15">
                  <c:v>2.8379999999999999E-2</c:v>
                </c:pt>
                <c:pt idx="16">
                  <c:v>4.2700000000000002E-2</c:v>
                </c:pt>
                <c:pt idx="17">
                  <c:v>7.5310000000000002E-2</c:v>
                </c:pt>
                <c:pt idx="18">
                  <c:v>0.12769</c:v>
                </c:pt>
                <c:pt idx="19">
                  <c:v>0.2082</c:v>
                </c:pt>
                <c:pt idx="20">
                  <c:v>0.32575999999999999</c:v>
                </c:pt>
                <c:pt idx="21">
                  <c:v>0.48975000000000002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C1-804C-9473-B599A716FB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5877448"/>
        <c:axId val="-2144789704"/>
      </c:lineChart>
      <c:catAx>
        <c:axId val="206587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Age group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4478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2144789704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 b="1"/>
                </a:pPr>
                <a:r>
                  <a:rPr lang="en-US" sz="1200" b="1"/>
                  <a:t>Age-specific death rate</a:t>
                </a:r>
              </a:p>
            </c:rich>
          </c:tx>
          <c:layout>
            <c:manualLayout>
              <c:xMode val="edge"/>
              <c:yMode val="edge"/>
              <c:x val="7.4048432625167136E-3"/>
              <c:y val="0.22248451292291632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65877448"/>
        <c:crosses val="autoZero"/>
        <c:crossBetween val="between"/>
        <c:majorUnit val="5.000000000000001E-2"/>
        <c:minorUnit val="1.0000000000000002E-2"/>
      </c:valAx>
      <c:spPr>
        <a:noFill/>
        <a:ln w="12700">
          <a:solidFill>
            <a:schemeClr val="bg1">
              <a:lumMod val="75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4413014410934486"/>
          <c:y val="8.2818534570786723E-2"/>
          <c:w val="0.49549249740008899"/>
          <c:h val="8.2434282253179905E-2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41509433962264"/>
          <c:y val="4.6153846153846101E-2"/>
          <c:w val="0.85094339622641513"/>
          <c:h val="0.77108171276861281"/>
        </c:manualLayout>
      </c:layout>
      <c:lineChart>
        <c:grouping val="standard"/>
        <c:varyColors val="0"/>
        <c:ser>
          <c:idx val="0"/>
          <c:order val="0"/>
          <c:tx>
            <c:strRef>
              <c:f>CDR_Standardization!$B$2</c:f>
              <c:strCache>
                <c:ptCount val="1"/>
                <c:pt idx="0">
                  <c:v>United States, 2006</c:v>
                </c:pt>
              </c:strCache>
            </c:strRef>
          </c:tx>
          <c:spPr>
            <a:ln w="38100">
              <a:solidFill>
                <a:schemeClr val="tx2"/>
              </a:solidFill>
              <a:prstDash val="solid"/>
            </a:ln>
          </c:spPr>
          <c:marker>
            <c:symbol val="circle"/>
            <c:size val="8"/>
            <c:spPr>
              <a:solidFill>
                <a:schemeClr val="tx2"/>
              </a:solidFill>
              <a:ln>
                <a:solidFill>
                  <a:schemeClr val="tx2"/>
                </a:solidFill>
                <a:prstDash val="solid"/>
              </a:ln>
            </c:spPr>
          </c:marker>
          <c:cat>
            <c:strRef>
              <c:f>CDR_Standardization!$B$5:$B$11</c:f>
              <c:strCache>
                <c:ptCount val="7"/>
                <c:pt idx="0">
                  <c:v>0-1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</c:strCache>
            </c:strRef>
          </c:cat>
          <c:val>
            <c:numRef>
              <c:f>CDR_Standardization!$F$5:$F$11</c:f>
              <c:numCache>
                <c:formatCode>#,##0.00000</c:formatCode>
                <c:ptCount val="7"/>
                <c:pt idx="0">
                  <c:v>6.5399999999999998E-3</c:v>
                </c:pt>
                <c:pt idx="1">
                  <c:v>2.9E-4</c:v>
                </c:pt>
                <c:pt idx="2">
                  <c:v>1.3999999999999999E-4</c:v>
                </c:pt>
                <c:pt idx="3">
                  <c:v>1.8000000000000001E-4</c:v>
                </c:pt>
                <c:pt idx="4">
                  <c:v>6.4000000000000005E-4</c:v>
                </c:pt>
                <c:pt idx="5">
                  <c:v>9.1E-4</c:v>
                </c:pt>
                <c:pt idx="6">
                  <c:v>9.0000000000000008E-4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99-9943-94D7-27F9F72823F6}"/>
            </c:ext>
          </c:extLst>
        </c:ser>
        <c:ser>
          <c:idx val="1"/>
          <c:order val="1"/>
          <c:tx>
            <c:strRef>
              <c:f>CDR_Standardization!$H$2</c:f>
              <c:strCache>
                <c:ptCount val="1"/>
                <c:pt idx="0">
                  <c:v>Venezuela, 2006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square"/>
            <c:size val="8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strRef>
              <c:f>CDR_Standardization!$B$5:$B$11</c:f>
              <c:strCache>
                <c:ptCount val="7"/>
                <c:pt idx="0">
                  <c:v>0-1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</c:strCache>
            </c:strRef>
          </c:cat>
          <c:val>
            <c:numRef>
              <c:f>CDR_Standardization!$L$5:$L$11</c:f>
              <c:numCache>
                <c:formatCode>#,##0.00000</c:formatCode>
                <c:ptCount val="7"/>
                <c:pt idx="0">
                  <c:v>1.6230000000000001E-2</c:v>
                </c:pt>
                <c:pt idx="1">
                  <c:v>6.4000000000000005E-4</c:v>
                </c:pt>
                <c:pt idx="2">
                  <c:v>3.2000000000000003E-4</c:v>
                </c:pt>
                <c:pt idx="3">
                  <c:v>4.0999999999999999E-4</c:v>
                </c:pt>
                <c:pt idx="4">
                  <c:v>1.4599999999999999E-3</c:v>
                </c:pt>
                <c:pt idx="5">
                  <c:v>2.3800000000000002E-3</c:v>
                </c:pt>
                <c:pt idx="6">
                  <c:v>2.2100000000000002E-3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99-9943-94D7-27F9F7282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5877448"/>
        <c:axId val="-2144789704"/>
      </c:lineChart>
      <c:catAx>
        <c:axId val="206587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Age group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4478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2144789704"/>
        <c:scaling>
          <c:orientation val="minMax"/>
          <c:max val="1.8000000000000002E-2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 b="1"/>
                </a:pPr>
                <a:r>
                  <a:rPr lang="en-US" sz="1200" b="1"/>
                  <a:t>Age-specific death rate</a:t>
                </a:r>
              </a:p>
            </c:rich>
          </c:tx>
          <c:layout>
            <c:manualLayout>
              <c:xMode val="edge"/>
              <c:yMode val="edge"/>
              <c:x val="9.2916357153469027E-3"/>
              <c:y val="0.23113004606412674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65877448"/>
        <c:crosses val="autoZero"/>
        <c:crossBetween val="between"/>
      </c:valAx>
      <c:spPr>
        <a:noFill/>
        <a:ln w="12700">
          <a:solidFill>
            <a:schemeClr val="bg1">
              <a:lumMod val="75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2714901203387312"/>
          <c:y val="9.1464067711997096E-2"/>
          <c:w val="0.49549249740008899"/>
          <c:h val="8.2434282253179905E-2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 orientation="landscape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41509433962264"/>
          <c:y val="4.6153846153846101E-2"/>
          <c:w val="0.85094339622641513"/>
          <c:h val="0.77108171276861281"/>
        </c:manualLayout>
      </c:layout>
      <c:lineChart>
        <c:grouping val="standard"/>
        <c:varyColors val="0"/>
        <c:ser>
          <c:idx val="0"/>
          <c:order val="0"/>
          <c:tx>
            <c:strRef>
              <c:f>CDR_Standardization!$B$2</c:f>
              <c:strCache>
                <c:ptCount val="1"/>
                <c:pt idx="0">
                  <c:v>United States, 2006</c:v>
                </c:pt>
              </c:strCache>
            </c:strRef>
          </c:tx>
          <c:spPr>
            <a:ln w="38100">
              <a:solidFill>
                <a:schemeClr val="tx2"/>
              </a:solidFill>
              <a:prstDash val="solid"/>
            </a:ln>
          </c:spPr>
          <c:marker>
            <c:symbol val="circle"/>
            <c:size val="8"/>
            <c:spPr>
              <a:solidFill>
                <a:schemeClr val="tx2"/>
              </a:solidFill>
              <a:ln>
                <a:solidFill>
                  <a:schemeClr val="tx2"/>
                </a:solidFill>
                <a:prstDash val="solid"/>
              </a:ln>
            </c:spPr>
          </c:marker>
          <c:cat>
            <c:strRef>
              <c:f>CDR_Standardization!$B$5:$B$13</c:f>
              <c:strCache>
                <c:ptCount val="9"/>
                <c:pt idx="0">
                  <c:v>0-1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</c:strCache>
            </c:strRef>
          </c:cat>
          <c:val>
            <c:numRef>
              <c:f>CDR_Standardization!$F$5:$F$13</c:f>
              <c:numCache>
                <c:formatCode>#,##0.00000</c:formatCode>
                <c:ptCount val="9"/>
                <c:pt idx="0">
                  <c:v>6.5399999999999998E-3</c:v>
                </c:pt>
                <c:pt idx="1">
                  <c:v>2.9E-4</c:v>
                </c:pt>
                <c:pt idx="2">
                  <c:v>1.3999999999999999E-4</c:v>
                </c:pt>
                <c:pt idx="3">
                  <c:v>1.8000000000000001E-4</c:v>
                </c:pt>
                <c:pt idx="4">
                  <c:v>6.4000000000000005E-4</c:v>
                </c:pt>
                <c:pt idx="5">
                  <c:v>9.1E-4</c:v>
                </c:pt>
                <c:pt idx="6">
                  <c:v>9.0000000000000008E-4</c:v>
                </c:pt>
                <c:pt idx="7">
                  <c:v>1.06E-3</c:v>
                </c:pt>
                <c:pt idx="8">
                  <c:v>1.5299999999999999E-3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5B-CF46-B05A-F507B688BE85}"/>
            </c:ext>
          </c:extLst>
        </c:ser>
        <c:ser>
          <c:idx val="1"/>
          <c:order val="1"/>
          <c:tx>
            <c:strRef>
              <c:f>CDR_Standardization!$H$2</c:f>
              <c:strCache>
                <c:ptCount val="1"/>
                <c:pt idx="0">
                  <c:v>Venezuela, 2006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square"/>
            <c:size val="8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strRef>
              <c:f>CDR_Standardization!$B$5:$B$13</c:f>
              <c:strCache>
                <c:ptCount val="9"/>
                <c:pt idx="0">
                  <c:v>0-1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</c:strCache>
            </c:strRef>
          </c:cat>
          <c:val>
            <c:numRef>
              <c:f>CDR_Standardization!$L$5:$L$13</c:f>
              <c:numCache>
                <c:formatCode>#,##0.00000</c:formatCode>
                <c:ptCount val="9"/>
                <c:pt idx="0">
                  <c:v>1.6230000000000001E-2</c:v>
                </c:pt>
                <c:pt idx="1">
                  <c:v>6.4000000000000005E-4</c:v>
                </c:pt>
                <c:pt idx="2">
                  <c:v>3.2000000000000003E-4</c:v>
                </c:pt>
                <c:pt idx="3">
                  <c:v>4.0999999999999999E-4</c:v>
                </c:pt>
                <c:pt idx="4">
                  <c:v>1.4599999999999999E-3</c:v>
                </c:pt>
                <c:pt idx="5">
                  <c:v>2.3800000000000002E-3</c:v>
                </c:pt>
                <c:pt idx="6">
                  <c:v>2.2100000000000002E-3</c:v>
                </c:pt>
                <c:pt idx="7">
                  <c:v>2.0300000000000001E-3</c:v>
                </c:pt>
                <c:pt idx="8">
                  <c:v>2.15E-3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5B-CF46-B05A-F507B688BE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5877448"/>
        <c:axId val="-2144789704"/>
      </c:lineChart>
      <c:catAx>
        <c:axId val="206587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Age group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4478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2144789704"/>
        <c:scaling>
          <c:orientation val="minMax"/>
          <c:max val="1.8000000000000002E-2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 b="1"/>
                </a:pPr>
                <a:r>
                  <a:rPr lang="en-US" sz="1200" b="1"/>
                  <a:t>Age-specific death rate</a:t>
                </a:r>
              </a:p>
            </c:rich>
          </c:tx>
          <c:layout>
            <c:manualLayout>
              <c:xMode val="edge"/>
              <c:yMode val="edge"/>
              <c:x val="9.2916357153469027E-3"/>
              <c:y val="0.23113004606412674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65877448"/>
        <c:crosses val="autoZero"/>
        <c:crossBetween val="between"/>
      </c:valAx>
      <c:spPr>
        <a:noFill/>
        <a:ln w="12700">
          <a:solidFill>
            <a:schemeClr val="bg1">
              <a:lumMod val="75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2714901203387312"/>
          <c:y val="9.1464067711997096E-2"/>
          <c:w val="0.49549249740008899"/>
          <c:h val="8.2434282253179905E-2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 orientation="landscape" horizontalDpi="1200" vertic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094339622642"/>
          <c:y val="4.6153846153846101E-2"/>
          <c:w val="0.86226415094339603"/>
          <c:h val="0.76243617962740251"/>
        </c:manualLayout>
      </c:layout>
      <c:lineChart>
        <c:grouping val="standard"/>
        <c:varyColors val="0"/>
        <c:ser>
          <c:idx val="0"/>
          <c:order val="0"/>
          <c:tx>
            <c:strRef>
              <c:f>CDR_Standardization!$B$2</c:f>
              <c:strCache>
                <c:ptCount val="1"/>
                <c:pt idx="0">
                  <c:v>United States, 2006</c:v>
                </c:pt>
              </c:strCache>
            </c:strRef>
          </c:tx>
          <c:spPr>
            <a:ln w="38100">
              <a:solidFill>
                <a:schemeClr val="tx2"/>
              </a:solidFill>
              <a:prstDash val="solid"/>
            </a:ln>
          </c:spPr>
          <c:marker>
            <c:symbol val="circle"/>
            <c:size val="8"/>
            <c:spPr>
              <a:solidFill>
                <a:schemeClr val="tx2"/>
              </a:solidFill>
              <a:ln>
                <a:solidFill>
                  <a:schemeClr val="tx2"/>
                </a:solidFill>
                <a:prstDash val="solid"/>
              </a:ln>
            </c:spPr>
          </c:marker>
          <c:cat>
            <c:strRef>
              <c:f>CDR_Standardization!$B$15:$B$26</c:f>
              <c:strCache>
                <c:ptCount val="12"/>
                <c:pt idx="0">
                  <c:v>45-49</c:v>
                </c:pt>
                <c:pt idx="1">
                  <c:v>50-54</c:v>
                </c:pt>
                <c:pt idx="2">
                  <c:v>55-59</c:v>
                </c:pt>
                <c:pt idx="3">
                  <c:v>60-64</c:v>
                </c:pt>
                <c:pt idx="4">
                  <c:v>65-69</c:v>
                </c:pt>
                <c:pt idx="5">
                  <c:v>70-74</c:v>
                </c:pt>
                <c:pt idx="6">
                  <c:v>75-79</c:v>
                </c:pt>
                <c:pt idx="7">
                  <c:v>80-84</c:v>
                </c:pt>
                <c:pt idx="8">
                  <c:v>85-89</c:v>
                </c:pt>
                <c:pt idx="9">
                  <c:v>90-94</c:v>
                </c:pt>
                <c:pt idx="10">
                  <c:v>95-99</c:v>
                </c:pt>
                <c:pt idx="11">
                  <c:v>100+</c:v>
                </c:pt>
              </c:strCache>
            </c:strRef>
          </c:cat>
          <c:val>
            <c:numRef>
              <c:f>CDR_Standardization!$F$15:$F$26</c:f>
              <c:numCache>
                <c:formatCode>#,##0.00000</c:formatCode>
                <c:ptCount val="12"/>
                <c:pt idx="0">
                  <c:v>3.4099999999999998E-3</c:v>
                </c:pt>
                <c:pt idx="1">
                  <c:v>4.9300000000000004E-3</c:v>
                </c:pt>
                <c:pt idx="2">
                  <c:v>7.4200000000000004E-3</c:v>
                </c:pt>
                <c:pt idx="3">
                  <c:v>1.15E-2</c:v>
                </c:pt>
                <c:pt idx="4">
                  <c:v>1.78E-2</c:v>
                </c:pt>
                <c:pt idx="5">
                  <c:v>2.7709999999999999E-2</c:v>
                </c:pt>
                <c:pt idx="6">
                  <c:v>4.3499999999999997E-2</c:v>
                </c:pt>
                <c:pt idx="7">
                  <c:v>6.9580000000000003E-2</c:v>
                </c:pt>
                <c:pt idx="8">
                  <c:v>0.11056000000000001</c:v>
                </c:pt>
                <c:pt idx="9">
                  <c:v>0.17477000000000001</c:v>
                </c:pt>
                <c:pt idx="10">
                  <c:v>0.27655999999999997</c:v>
                </c:pt>
                <c:pt idx="11">
                  <c:v>0.43891999999999998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A5-7640-B7FB-F722F71BB3BE}"/>
            </c:ext>
          </c:extLst>
        </c:ser>
        <c:ser>
          <c:idx val="1"/>
          <c:order val="1"/>
          <c:tx>
            <c:strRef>
              <c:f>CDR_Standardization!$H$2</c:f>
              <c:strCache>
                <c:ptCount val="1"/>
                <c:pt idx="0">
                  <c:v>Venezuela, 2006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square"/>
            <c:size val="8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strRef>
              <c:f>CDR_Standardization!$B$15:$B$26</c:f>
              <c:strCache>
                <c:ptCount val="12"/>
                <c:pt idx="0">
                  <c:v>45-49</c:v>
                </c:pt>
                <c:pt idx="1">
                  <c:v>50-54</c:v>
                </c:pt>
                <c:pt idx="2">
                  <c:v>55-59</c:v>
                </c:pt>
                <c:pt idx="3">
                  <c:v>60-64</c:v>
                </c:pt>
                <c:pt idx="4">
                  <c:v>65-69</c:v>
                </c:pt>
                <c:pt idx="5">
                  <c:v>70-74</c:v>
                </c:pt>
                <c:pt idx="6">
                  <c:v>75-79</c:v>
                </c:pt>
                <c:pt idx="7">
                  <c:v>80-84</c:v>
                </c:pt>
                <c:pt idx="8">
                  <c:v>85-89</c:v>
                </c:pt>
                <c:pt idx="9">
                  <c:v>90-94</c:v>
                </c:pt>
                <c:pt idx="10">
                  <c:v>95-99</c:v>
                </c:pt>
                <c:pt idx="11">
                  <c:v>100+</c:v>
                </c:pt>
              </c:strCache>
            </c:strRef>
          </c:cat>
          <c:val>
            <c:numRef>
              <c:f>CDR_Standardization!$L$15:$L$26</c:f>
              <c:numCache>
                <c:formatCode>#,##0.00000</c:formatCode>
                <c:ptCount val="12"/>
                <c:pt idx="0">
                  <c:v>4.1099999999999999E-3</c:v>
                </c:pt>
                <c:pt idx="1">
                  <c:v>5.6800000000000002E-3</c:v>
                </c:pt>
                <c:pt idx="2">
                  <c:v>7.7499999999999999E-3</c:v>
                </c:pt>
                <c:pt idx="3">
                  <c:v>1.1730000000000001E-2</c:v>
                </c:pt>
                <c:pt idx="4">
                  <c:v>1.8769999999999998E-2</c:v>
                </c:pt>
                <c:pt idx="5">
                  <c:v>2.8379999999999999E-2</c:v>
                </c:pt>
                <c:pt idx="6">
                  <c:v>4.2700000000000002E-2</c:v>
                </c:pt>
                <c:pt idx="7">
                  <c:v>7.5310000000000002E-2</c:v>
                </c:pt>
                <c:pt idx="8">
                  <c:v>0.12769</c:v>
                </c:pt>
                <c:pt idx="9">
                  <c:v>0.2082</c:v>
                </c:pt>
                <c:pt idx="10">
                  <c:v>0.32575999999999999</c:v>
                </c:pt>
                <c:pt idx="11">
                  <c:v>0.48975000000000002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CA5-7640-B7FB-F722F71BB3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5877448"/>
        <c:axId val="-2144789704"/>
      </c:lineChart>
      <c:catAx>
        <c:axId val="206587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Age group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4478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2144789704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 b="1"/>
                </a:pPr>
                <a:r>
                  <a:rPr lang="en-US" sz="1200" b="1"/>
                  <a:t>Age-specific death rate</a:t>
                </a:r>
              </a:p>
            </c:rich>
          </c:tx>
          <c:layout>
            <c:manualLayout>
              <c:xMode val="edge"/>
              <c:yMode val="edge"/>
              <c:x val="7.4048432625167136E-3"/>
              <c:y val="0.22248451292291632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65877448"/>
        <c:crosses val="autoZero"/>
        <c:crossBetween val="between"/>
        <c:majorUnit val="5.000000000000001E-2"/>
        <c:minorUnit val="1.0000000000000002E-2"/>
      </c:valAx>
      <c:spPr>
        <a:noFill/>
        <a:ln w="12700">
          <a:solidFill>
            <a:schemeClr val="bg1">
              <a:lumMod val="75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4413014410934486"/>
          <c:y val="8.2818534570786723E-2"/>
          <c:w val="0.49549249740008899"/>
          <c:h val="8.2434282253179905E-2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 orientation="landscape" horizontalDpi="1200" vertic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094339622642"/>
          <c:y val="4.6153846153846101E-2"/>
          <c:w val="0.86226415094339603"/>
          <c:h val="0.76243617962740251"/>
        </c:manualLayout>
      </c:layout>
      <c:lineChart>
        <c:grouping val="standard"/>
        <c:varyColors val="0"/>
        <c:ser>
          <c:idx val="0"/>
          <c:order val="0"/>
          <c:tx>
            <c:strRef>
              <c:f>CDR_Standardization!$O$3</c:f>
              <c:strCache>
                <c:ptCount val="1"/>
                <c:pt idx="0">
                  <c:v>United States, 2006</c:v>
                </c:pt>
              </c:strCache>
            </c:strRef>
          </c:tx>
          <c:spPr>
            <a:ln w="38100">
              <a:solidFill>
                <a:schemeClr val="tx2"/>
              </a:solidFill>
              <a:prstDash val="solid"/>
            </a:ln>
          </c:spPr>
          <c:marker>
            <c:symbol val="circle"/>
            <c:size val="8"/>
            <c:spPr>
              <a:solidFill>
                <a:schemeClr val="tx2"/>
              </a:solidFill>
              <a:ln>
                <a:solidFill>
                  <a:schemeClr val="tx2"/>
                </a:solidFill>
                <a:prstDash val="solid"/>
              </a:ln>
            </c:spPr>
          </c:marker>
          <c:cat>
            <c:strRef>
              <c:f>CDR_Standardization!$N$5:$N$26</c:f>
              <c:strCache>
                <c:ptCount val="22"/>
                <c:pt idx="0">
                  <c:v>0-1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  <c:pt idx="9">
                  <c:v>40-44</c:v>
                </c:pt>
                <c:pt idx="10">
                  <c:v>45-49</c:v>
                </c:pt>
                <c:pt idx="11">
                  <c:v>50-54</c:v>
                </c:pt>
                <c:pt idx="12">
                  <c:v>55-59</c:v>
                </c:pt>
                <c:pt idx="13">
                  <c:v>60-64</c:v>
                </c:pt>
                <c:pt idx="14">
                  <c:v>65-69</c:v>
                </c:pt>
                <c:pt idx="15">
                  <c:v>70-74</c:v>
                </c:pt>
                <c:pt idx="16">
                  <c:v>75-79</c:v>
                </c:pt>
                <c:pt idx="17">
                  <c:v>80-84</c:v>
                </c:pt>
                <c:pt idx="18">
                  <c:v>85-89</c:v>
                </c:pt>
                <c:pt idx="19">
                  <c:v>90-94</c:v>
                </c:pt>
                <c:pt idx="20">
                  <c:v>95-99</c:v>
                </c:pt>
                <c:pt idx="21">
                  <c:v>100+</c:v>
                </c:pt>
              </c:strCache>
            </c:strRef>
          </c:cat>
          <c:val>
            <c:numRef>
              <c:f>CDR_Standardization!$O$5:$O$26</c:f>
              <c:numCache>
                <c:formatCode>0.00</c:formatCode>
                <c:ptCount val="22"/>
                <c:pt idx="0">
                  <c:v>1.3901390139013901</c:v>
                </c:pt>
                <c:pt idx="1">
                  <c:v>5.4805480548054808</c:v>
                </c:pt>
                <c:pt idx="2">
                  <c:v>6.7506750675067506</c:v>
                </c:pt>
                <c:pt idx="3">
                  <c:v>7.190719071907191</c:v>
                </c:pt>
                <c:pt idx="4">
                  <c:v>7.2407240724072413</c:v>
                </c:pt>
                <c:pt idx="5">
                  <c:v>7.0207020702070206</c:v>
                </c:pt>
                <c:pt idx="6">
                  <c:v>6.7106710671067118</c:v>
                </c:pt>
                <c:pt idx="7">
                  <c:v>6.7906790679067894</c:v>
                </c:pt>
                <c:pt idx="8">
                  <c:v>7.0607060706070621</c:v>
                </c:pt>
                <c:pt idx="9">
                  <c:v>7.6607660766076613</c:v>
                </c:pt>
                <c:pt idx="10">
                  <c:v>7.5707570757075713</c:v>
                </c:pt>
                <c:pt idx="11">
                  <c:v>6.7506750675067506</c:v>
                </c:pt>
                <c:pt idx="12">
                  <c:v>5.7505750575057508</c:v>
                </c:pt>
                <c:pt idx="13">
                  <c:v>4.3704370437043707</c:v>
                </c:pt>
                <c:pt idx="14">
                  <c:v>3.3903390339033903</c:v>
                </c:pt>
                <c:pt idx="15">
                  <c:v>2.8402840284028406</c:v>
                </c:pt>
                <c:pt idx="16">
                  <c:v>2.4802480248024801</c:v>
                </c:pt>
                <c:pt idx="17">
                  <c:v>1.8701870187018701</c:v>
                </c:pt>
                <c:pt idx="18">
                  <c:v>1.0701070107010702</c:v>
                </c:pt>
                <c:pt idx="19">
                  <c:v>0.45004500450045004</c:v>
                </c:pt>
                <c:pt idx="20">
                  <c:v>0.13001300130013002</c:v>
                </c:pt>
                <c:pt idx="21">
                  <c:v>3.0003000300029999E-2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F69-A241-8FAC-B01271E11B6A}"/>
            </c:ext>
          </c:extLst>
        </c:ser>
        <c:ser>
          <c:idx val="1"/>
          <c:order val="1"/>
          <c:tx>
            <c:strRef>
              <c:f>CDR_Standardization!$P$3</c:f>
              <c:strCache>
                <c:ptCount val="1"/>
                <c:pt idx="0">
                  <c:v>Venezuela, 2006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square"/>
            <c:size val="8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strRef>
              <c:f>CDR_Standardization!$N$5:$N$26</c:f>
              <c:strCache>
                <c:ptCount val="22"/>
                <c:pt idx="0">
                  <c:v>0-1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  <c:pt idx="9">
                  <c:v>40-44</c:v>
                </c:pt>
                <c:pt idx="10">
                  <c:v>45-49</c:v>
                </c:pt>
                <c:pt idx="11">
                  <c:v>50-54</c:v>
                </c:pt>
                <c:pt idx="12">
                  <c:v>55-59</c:v>
                </c:pt>
                <c:pt idx="13">
                  <c:v>60-64</c:v>
                </c:pt>
                <c:pt idx="14">
                  <c:v>65-69</c:v>
                </c:pt>
                <c:pt idx="15">
                  <c:v>70-74</c:v>
                </c:pt>
                <c:pt idx="16">
                  <c:v>75-79</c:v>
                </c:pt>
                <c:pt idx="17">
                  <c:v>80-84</c:v>
                </c:pt>
                <c:pt idx="18">
                  <c:v>85-89</c:v>
                </c:pt>
                <c:pt idx="19">
                  <c:v>90-94</c:v>
                </c:pt>
                <c:pt idx="20">
                  <c:v>95-99</c:v>
                </c:pt>
                <c:pt idx="21">
                  <c:v>100+</c:v>
                </c:pt>
              </c:strCache>
            </c:strRef>
          </c:cat>
          <c:val>
            <c:numRef>
              <c:f>CDR_Standardization!$P$5:$P$26</c:f>
              <c:numCache>
                <c:formatCode>0.00</c:formatCode>
                <c:ptCount val="22"/>
                <c:pt idx="0">
                  <c:v>2.200783840820018</c:v>
                </c:pt>
                <c:pt idx="1">
                  <c:v>8.0393930258265502</c:v>
                </c:pt>
                <c:pt idx="2">
                  <c:v>10.43111245100995</c:v>
                </c:pt>
                <c:pt idx="3">
                  <c:v>10.2803738317757</c:v>
                </c:pt>
                <c:pt idx="4">
                  <c:v>10.169832177670585</c:v>
                </c:pt>
                <c:pt idx="5">
                  <c:v>9.2955481861119491</c:v>
                </c:pt>
                <c:pt idx="6">
                  <c:v>8.4614611596824449</c:v>
                </c:pt>
                <c:pt idx="7">
                  <c:v>7.2957491709375937</c:v>
                </c:pt>
                <c:pt idx="8">
                  <c:v>6.9138780022108328</c:v>
                </c:pt>
                <c:pt idx="9">
                  <c:v>6.3310220078384081</c:v>
                </c:pt>
                <c:pt idx="10">
                  <c:v>5.1753592603758412</c:v>
                </c:pt>
                <c:pt idx="11">
                  <c:v>4.3915184403577534</c:v>
                </c:pt>
                <c:pt idx="12">
                  <c:v>3.4770374836699829</c:v>
                </c:pt>
                <c:pt idx="13">
                  <c:v>2.5223595618530803</c:v>
                </c:pt>
                <c:pt idx="14">
                  <c:v>1.8088634308109734</c:v>
                </c:pt>
                <c:pt idx="15">
                  <c:v>1.3666968143905134</c:v>
                </c:pt>
                <c:pt idx="16">
                  <c:v>0.97477640438146917</c:v>
                </c:pt>
                <c:pt idx="17">
                  <c:v>0.53260978796100888</c:v>
                </c:pt>
                <c:pt idx="18">
                  <c:v>0.24118179077479646</c:v>
                </c:pt>
                <c:pt idx="19">
                  <c:v>7.0344688975982311E-2</c:v>
                </c:pt>
                <c:pt idx="20">
                  <c:v>1.0049241282283189E-2</c:v>
                </c:pt>
                <c:pt idx="21">
                  <c:v>1.0049241282283189E-2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69-A241-8FAC-B01271E11B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5877448"/>
        <c:axId val="-2144789704"/>
      </c:lineChart>
      <c:catAx>
        <c:axId val="206587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Age group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4478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21447897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 b="1"/>
                </a:pPr>
                <a:r>
                  <a:rPr lang="en-US" sz="1200" b="1"/>
                  <a:t>Percent</a:t>
                </a:r>
              </a:p>
            </c:rich>
          </c:tx>
          <c:layout>
            <c:manualLayout>
              <c:xMode val="edge"/>
              <c:yMode val="edge"/>
              <c:x val="1.4952013073837469E-2"/>
              <c:y val="0.35793119880187885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65877448"/>
        <c:crosses val="autoZero"/>
        <c:crossBetween val="between"/>
        <c:minorUnit val="1.0000000000000002E-2"/>
      </c:valAx>
      <c:spPr>
        <a:noFill/>
        <a:ln w="12700">
          <a:solidFill>
            <a:schemeClr val="bg1">
              <a:lumMod val="75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5545089882632595"/>
          <c:y val="6.8409312668769429E-2"/>
          <c:w val="0.49549249740008899"/>
          <c:h val="8.2434282253179905E-2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 orientation="landscape" horizontalDpi="1200" vertic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18353556869201"/>
          <c:y val="4.2622950819672101E-2"/>
          <c:w val="0.86747401255694101"/>
          <c:h val="0.76060642829482406"/>
        </c:manualLayout>
      </c:layout>
      <c:lineChart>
        <c:grouping val="standard"/>
        <c:varyColors val="0"/>
        <c:ser>
          <c:idx val="0"/>
          <c:order val="0"/>
          <c:tx>
            <c:strRef>
              <c:f>CDR_Standardization!$Q$4</c:f>
              <c:strCache>
                <c:ptCount val="1"/>
                <c:pt idx="0">
                  <c:v>United States / Venezuela</c:v>
                </c:pt>
              </c:strCache>
            </c:strRef>
          </c:tx>
          <c:spPr>
            <a:ln>
              <a:solidFill>
                <a:schemeClr val="tx1"/>
              </a:solidFill>
            </a:ln>
            <a:effectLst/>
          </c:spPr>
          <c:marker>
            <c:symbol val="triang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</c:marker>
          <c:cat>
            <c:strRef>
              <c:f>CDR_Standardization!$N$5:$N$26</c:f>
              <c:strCache>
                <c:ptCount val="22"/>
                <c:pt idx="0">
                  <c:v>0-1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  <c:pt idx="9">
                  <c:v>40-44</c:v>
                </c:pt>
                <c:pt idx="10">
                  <c:v>45-49</c:v>
                </c:pt>
                <c:pt idx="11">
                  <c:v>50-54</c:v>
                </c:pt>
                <c:pt idx="12">
                  <c:v>55-59</c:v>
                </c:pt>
                <c:pt idx="13">
                  <c:v>60-64</c:v>
                </c:pt>
                <c:pt idx="14">
                  <c:v>65-69</c:v>
                </c:pt>
                <c:pt idx="15">
                  <c:v>70-74</c:v>
                </c:pt>
                <c:pt idx="16">
                  <c:v>75-79</c:v>
                </c:pt>
                <c:pt idx="17">
                  <c:v>80-84</c:v>
                </c:pt>
                <c:pt idx="18">
                  <c:v>85-89</c:v>
                </c:pt>
                <c:pt idx="19">
                  <c:v>90-94</c:v>
                </c:pt>
                <c:pt idx="20">
                  <c:v>95-99</c:v>
                </c:pt>
                <c:pt idx="21">
                  <c:v>100+</c:v>
                </c:pt>
              </c:strCache>
            </c:strRef>
          </c:cat>
          <c:val>
            <c:numRef>
              <c:f>CDR_Standardization!$Q$5:$Q$26</c:f>
              <c:numCache>
                <c:formatCode>0.00</c:formatCode>
                <c:ptCount val="22"/>
                <c:pt idx="0">
                  <c:v>0.63165631631656316</c:v>
                </c:pt>
                <c:pt idx="1">
                  <c:v>0.68171167116711673</c:v>
                </c:pt>
                <c:pt idx="2">
                  <c:v>0.64716731788785808</c:v>
                </c:pt>
                <c:pt idx="3">
                  <c:v>0.69946085517642687</c:v>
                </c:pt>
                <c:pt idx="4">
                  <c:v>0.71198068423443139</c:v>
                </c:pt>
                <c:pt idx="5">
                  <c:v>0.75527574379059526</c:v>
                </c:pt>
                <c:pt idx="6">
                  <c:v>0.79308655331091304</c:v>
                </c:pt>
                <c:pt idx="7">
                  <c:v>0.93077200282011663</c:v>
                </c:pt>
                <c:pt idx="8">
                  <c:v>1.0212367166949257</c:v>
                </c:pt>
                <c:pt idx="9">
                  <c:v>1.2100362417194102</c:v>
                </c:pt>
                <c:pt idx="10">
                  <c:v>1.4628466730168166</c:v>
                </c:pt>
                <c:pt idx="11">
                  <c:v>1.5372074964933562</c:v>
                </c:pt>
                <c:pt idx="12">
                  <c:v>1.6538720346023041</c:v>
                </c:pt>
                <c:pt idx="13">
                  <c:v>1.7326780486813622</c:v>
                </c:pt>
                <c:pt idx="14">
                  <c:v>1.8742924292429246</c:v>
                </c:pt>
                <c:pt idx="15">
                  <c:v>2.0782107622526964</c:v>
                </c:pt>
                <c:pt idx="16">
                  <c:v>2.5444276386401525</c:v>
                </c:pt>
                <c:pt idx="17">
                  <c:v>3.511364343981568</c:v>
                </c:pt>
                <c:pt idx="18">
                  <c:v>4.4369311931193129</c:v>
                </c:pt>
                <c:pt idx="19">
                  <c:v>6.3977111996913978</c:v>
                </c:pt>
                <c:pt idx="20">
                  <c:v>12.937593759375938</c:v>
                </c:pt>
                <c:pt idx="21">
                  <c:v>2.9855985598559851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47-4148-8178-4CDEC6997AA8}"/>
            </c:ext>
          </c:extLst>
        </c:ser>
        <c:ser>
          <c:idx val="1"/>
          <c:order val="1"/>
          <c:tx>
            <c:strRef>
              <c:f>CDR_Standardization!$R$4</c:f>
              <c:strCache>
                <c:ptCount val="1"/>
                <c:pt idx="0">
                  <c:v>Reference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CDR_Standardization!$N$5:$N$26</c:f>
              <c:strCache>
                <c:ptCount val="22"/>
                <c:pt idx="0">
                  <c:v>0-1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  <c:pt idx="9">
                  <c:v>40-44</c:v>
                </c:pt>
                <c:pt idx="10">
                  <c:v>45-49</c:v>
                </c:pt>
                <c:pt idx="11">
                  <c:v>50-54</c:v>
                </c:pt>
                <c:pt idx="12">
                  <c:v>55-59</c:v>
                </c:pt>
                <c:pt idx="13">
                  <c:v>60-64</c:v>
                </c:pt>
                <c:pt idx="14">
                  <c:v>65-69</c:v>
                </c:pt>
                <c:pt idx="15">
                  <c:v>70-74</c:v>
                </c:pt>
                <c:pt idx="16">
                  <c:v>75-79</c:v>
                </c:pt>
                <c:pt idx="17">
                  <c:v>80-84</c:v>
                </c:pt>
                <c:pt idx="18">
                  <c:v>85-89</c:v>
                </c:pt>
                <c:pt idx="19">
                  <c:v>90-94</c:v>
                </c:pt>
                <c:pt idx="20">
                  <c:v>95-99</c:v>
                </c:pt>
                <c:pt idx="21">
                  <c:v>100+</c:v>
                </c:pt>
              </c:strCache>
            </c:strRef>
          </c:cat>
          <c:val>
            <c:numRef>
              <c:f>CDR_Standardization!$R$5:$R$26</c:f>
              <c:numCache>
                <c:formatCode>0.00</c:formatCode>
                <c:ptCount val="2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47-4148-8178-4CDEC6997A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4107880"/>
        <c:axId val="-2074244104"/>
      </c:lineChart>
      <c:catAx>
        <c:axId val="-2124107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>
                    <a:latin typeface="Arial"/>
                    <a:cs typeface="Arial"/>
                  </a:defRPr>
                </a:pPr>
                <a:r>
                  <a:rPr lang="en-US" sz="1200">
                    <a:latin typeface="Arial"/>
                    <a:cs typeface="Arial"/>
                  </a:rPr>
                  <a:t>Age group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latin typeface="Arial"/>
                <a:cs typeface="Arial"/>
              </a:defRPr>
            </a:pPr>
            <a:endParaRPr lang="en-US"/>
          </a:p>
        </c:txPr>
        <c:crossAx val="-2074244104"/>
        <c:crossesAt val="0"/>
        <c:auto val="1"/>
        <c:lblAlgn val="ctr"/>
        <c:lblOffset val="100"/>
        <c:noMultiLvlLbl val="0"/>
      </c:catAx>
      <c:valAx>
        <c:axId val="-2074244104"/>
        <c:scaling>
          <c:orientation val="minMax"/>
          <c:max val="13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Arial"/>
                    <a:cs typeface="Arial"/>
                  </a:defRPr>
                </a:pPr>
                <a:r>
                  <a:rPr lang="en-US" sz="1200">
                    <a:latin typeface="Arial"/>
                    <a:cs typeface="Arial"/>
                  </a:rPr>
                  <a:t>Ratio of proportional population</a:t>
                </a:r>
              </a:p>
            </c:rich>
          </c:tx>
          <c:layout>
            <c:manualLayout>
              <c:xMode val="edge"/>
              <c:yMode val="edge"/>
              <c:x val="1.2233098615976967E-2"/>
              <c:y val="0.13800675595308895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latin typeface="Arial"/>
                <a:cs typeface="Arial"/>
              </a:defRPr>
            </a:pPr>
            <a:endParaRPr lang="en-US"/>
          </a:p>
        </c:txPr>
        <c:crossAx val="-2124107880"/>
        <c:crosses val="autoZero"/>
        <c:crossBetween val="between"/>
        <c:majorUnit val="1"/>
        <c:minorUnit val="0.5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t"/>
      <c:layout>
        <c:manualLayout>
          <c:xMode val="edge"/>
          <c:yMode val="edge"/>
          <c:x val="0.19199916750494295"/>
          <c:y val="8.4592145015105744E-2"/>
          <c:w val="0.55601845364043156"/>
          <c:h val="9.1438018888122363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2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30</xdr:row>
      <xdr:rowOff>0</xdr:rowOff>
    </xdr:from>
    <xdr:to>
      <xdr:col>8</xdr:col>
      <xdr:colOff>520700</xdr:colOff>
      <xdr:row>56</xdr:row>
      <xdr:rowOff>88900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A40453E7-F97B-6E4D-A7DC-FA07374DD76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58</xdr:row>
      <xdr:rowOff>0</xdr:rowOff>
    </xdr:from>
    <xdr:to>
      <xdr:col>8</xdr:col>
      <xdr:colOff>520700</xdr:colOff>
      <xdr:row>84</xdr:row>
      <xdr:rowOff>114300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47BC8927-FDF2-6146-91D5-C5A75B6DA354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86</xdr:row>
      <xdr:rowOff>0</xdr:rowOff>
    </xdr:from>
    <xdr:to>
      <xdr:col>8</xdr:col>
      <xdr:colOff>520700</xdr:colOff>
      <xdr:row>112</xdr:row>
      <xdr:rowOff>114300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1CC2765F-4C3D-9449-9497-C8C1DF5F589E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0</xdr:colOff>
      <xdr:row>114</xdr:row>
      <xdr:rowOff>0</xdr:rowOff>
    </xdr:from>
    <xdr:to>
      <xdr:col>8</xdr:col>
      <xdr:colOff>519684</xdr:colOff>
      <xdr:row>140</xdr:row>
      <xdr:rowOff>114300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EFB2CD3E-275A-694F-BF68-6E8D7728844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0</xdr:colOff>
      <xdr:row>28</xdr:row>
      <xdr:rowOff>0</xdr:rowOff>
    </xdr:from>
    <xdr:to>
      <xdr:col>18</xdr:col>
      <xdr:colOff>673100</xdr:colOff>
      <xdr:row>54</xdr:row>
      <xdr:rowOff>88900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AB28636E-CBD9-6144-8B31-4C23045FC99E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0</xdr:colOff>
      <xdr:row>56</xdr:row>
      <xdr:rowOff>0</xdr:rowOff>
    </xdr:from>
    <xdr:to>
      <xdr:col>19</xdr:col>
      <xdr:colOff>196850</xdr:colOff>
      <xdr:row>81</xdr:row>
      <xdr:rowOff>76200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2758EA9F-C1C3-7241-969A-6AF25E605F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B56"/>
  <sheetViews>
    <sheetView showGridLines="0" tabSelected="1" zoomScale="141" zoomScaleNormal="141" workbookViewId="0"/>
  </sheetViews>
  <sheetFormatPr baseColWidth="10" defaultColWidth="8.83203125" defaultRowHeight="13" x14ac:dyDescent="0.15"/>
  <cols>
    <col min="2" max="2" width="12" bestFit="1" customWidth="1"/>
    <col min="3" max="3" width="11.1640625" bestFit="1" customWidth="1"/>
    <col min="4" max="4" width="14.5" bestFit="1" customWidth="1"/>
    <col min="5" max="5" width="12.83203125" style="11" bestFit="1" customWidth="1"/>
    <col min="6" max="6" width="15.5" style="11" bestFit="1" customWidth="1"/>
    <col min="7" max="7" width="15.5" style="11" customWidth="1"/>
    <col min="8" max="8" width="12" style="11" bestFit="1" customWidth="1"/>
    <col min="9" max="9" width="11.1640625" style="11" bestFit="1" customWidth="1"/>
    <col min="10" max="10" width="14.5" style="11" bestFit="1" customWidth="1"/>
    <col min="11" max="11" width="12.83203125" style="11" bestFit="1" customWidth="1"/>
    <col min="12" max="12" width="15.5" style="11" customWidth="1"/>
    <col min="13" max="13" width="12.5" style="11" customWidth="1"/>
    <col min="14" max="14" width="12.83203125" style="11" customWidth="1"/>
    <col min="15" max="15" width="17.1640625" style="11" bestFit="1" customWidth="1"/>
    <col min="16" max="16" width="14.6640625" style="11" bestFit="1" customWidth="1"/>
    <col min="17" max="17" width="22.33203125" bestFit="1" customWidth="1"/>
    <col min="18" max="18" width="12.5" customWidth="1"/>
    <col min="19" max="19" width="12.5" style="11" bestFit="1" customWidth="1"/>
    <col min="20" max="20" width="18" style="11" bestFit="1" customWidth="1"/>
    <col min="21" max="21" width="16.33203125" style="11" customWidth="1"/>
    <col min="22" max="22" width="24" customWidth="1"/>
    <col min="23" max="23" width="20.83203125" bestFit="1" customWidth="1"/>
    <col min="25" max="25" width="18" customWidth="1"/>
    <col min="26" max="26" width="18.5" bestFit="1" customWidth="1"/>
    <col min="27" max="27" width="14.5" bestFit="1" customWidth="1"/>
    <col min="28" max="28" width="18.83203125" bestFit="1" customWidth="1"/>
  </cols>
  <sheetData>
    <row r="1" spans="2:28" x14ac:dyDescent="0.15">
      <c r="N1" s="10"/>
      <c r="U1"/>
    </row>
    <row r="2" spans="2:28" x14ac:dyDescent="0.15">
      <c r="B2" s="40" t="s">
        <v>49</v>
      </c>
      <c r="F2" s="9"/>
      <c r="H2" s="56" t="s">
        <v>50</v>
      </c>
      <c r="I2" s="25"/>
      <c r="J2" s="25"/>
      <c r="K2" s="9"/>
      <c r="L2" s="9"/>
      <c r="N2" s="8" t="s">
        <v>19</v>
      </c>
      <c r="O2" s="9"/>
      <c r="P2" s="9"/>
      <c r="Q2" s="25"/>
      <c r="R2" s="25"/>
      <c r="T2" s="40" t="s">
        <v>48</v>
      </c>
      <c r="U2" s="25"/>
      <c r="V2" s="25"/>
      <c r="W2" s="25"/>
      <c r="Y2" s="1" t="s">
        <v>46</v>
      </c>
      <c r="Z2" s="25"/>
      <c r="AA2" s="25"/>
      <c r="AB2" s="25"/>
    </row>
    <row r="3" spans="2:28" x14ac:dyDescent="0.15">
      <c r="B3" s="30" t="s">
        <v>2</v>
      </c>
      <c r="C3" s="19" t="s">
        <v>19</v>
      </c>
      <c r="D3" s="19" t="s">
        <v>34</v>
      </c>
      <c r="E3" s="19" t="s">
        <v>1</v>
      </c>
      <c r="F3" s="10" t="s">
        <v>37</v>
      </c>
      <c r="G3" s="10"/>
      <c r="H3" s="30" t="s">
        <v>2</v>
      </c>
      <c r="I3" s="10" t="s">
        <v>19</v>
      </c>
      <c r="J3" s="10" t="s">
        <v>34</v>
      </c>
      <c r="K3" s="10" t="s">
        <v>1</v>
      </c>
      <c r="L3" s="10" t="s">
        <v>37</v>
      </c>
      <c r="N3" s="30" t="s">
        <v>2</v>
      </c>
      <c r="O3" s="10" t="s">
        <v>49</v>
      </c>
      <c r="P3" s="10" t="s">
        <v>50</v>
      </c>
      <c r="Q3" s="10" t="s">
        <v>25</v>
      </c>
      <c r="R3" s="10"/>
      <c r="S3" s="21"/>
      <c r="T3" s="30" t="s">
        <v>20</v>
      </c>
      <c r="U3" s="10" t="s">
        <v>38</v>
      </c>
      <c r="V3" s="10" t="s">
        <v>35</v>
      </c>
      <c r="W3" s="10" t="s">
        <v>45</v>
      </c>
      <c r="Y3" s="30" t="s">
        <v>20</v>
      </c>
      <c r="Z3" s="10" t="s">
        <v>35</v>
      </c>
      <c r="AA3" s="10" t="s">
        <v>38</v>
      </c>
      <c r="AB3" s="10" t="s">
        <v>38</v>
      </c>
    </row>
    <row r="4" spans="2:28" x14ac:dyDescent="0.15">
      <c r="B4" s="26"/>
      <c r="C4" s="8"/>
      <c r="D4" s="8"/>
      <c r="E4" s="8"/>
      <c r="F4" s="8" t="s">
        <v>36</v>
      </c>
      <c r="G4" s="10"/>
      <c r="H4" s="26"/>
      <c r="I4" s="8"/>
      <c r="J4" s="8"/>
      <c r="K4" s="8"/>
      <c r="L4" s="8" t="s">
        <v>36</v>
      </c>
      <c r="M4" s="10"/>
      <c r="N4" s="26"/>
      <c r="O4" s="8" t="s">
        <v>44</v>
      </c>
      <c r="P4" s="8" t="s">
        <v>44</v>
      </c>
      <c r="Q4" s="8" t="s">
        <v>47</v>
      </c>
      <c r="R4" s="8" t="s">
        <v>27</v>
      </c>
      <c r="S4" s="21"/>
      <c r="T4" s="26" t="s">
        <v>2</v>
      </c>
      <c r="U4" s="8" t="s">
        <v>23</v>
      </c>
      <c r="V4" s="8" t="s">
        <v>42</v>
      </c>
      <c r="W4" s="8" t="s">
        <v>43</v>
      </c>
      <c r="Y4" s="26" t="s">
        <v>2</v>
      </c>
      <c r="Z4" s="8" t="s">
        <v>22</v>
      </c>
      <c r="AA4" s="8" t="s">
        <v>23</v>
      </c>
      <c r="AB4" s="8" t="s">
        <v>24</v>
      </c>
    </row>
    <row r="5" spans="2:28" x14ac:dyDescent="0.15">
      <c r="B5" s="27" t="s">
        <v>28</v>
      </c>
      <c r="C5" s="57">
        <v>4148174.8174817478</v>
      </c>
      <c r="D5" s="61">
        <f>C5/C$27</f>
        <v>1.3901390139013901E-2</v>
      </c>
      <c r="E5" s="58">
        <v>27129.06330633063</v>
      </c>
      <c r="F5" s="60">
        <f>E5/C5</f>
        <v>6.5399999999999998E-3</v>
      </c>
      <c r="G5" s="16"/>
      <c r="H5" s="27" t="s">
        <v>28</v>
      </c>
      <c r="I5" s="57">
        <v>489454.32619837206</v>
      </c>
      <c r="J5" s="31">
        <f>I5/I$27</f>
        <v>2.200783840820018E-2</v>
      </c>
      <c r="K5" s="58">
        <v>7943.8437141995792</v>
      </c>
      <c r="L5" s="33">
        <f>K5/I5</f>
        <v>1.6230000000000001E-2</v>
      </c>
      <c r="M5" s="12"/>
      <c r="N5" s="27" t="s">
        <v>28</v>
      </c>
      <c r="O5" s="43">
        <f>D5*100</f>
        <v>1.3901390139013901</v>
      </c>
      <c r="P5" s="43">
        <f>J5*100</f>
        <v>2.200783840820018</v>
      </c>
      <c r="Q5" s="41">
        <f>O5/P5</f>
        <v>0.63165631631656316</v>
      </c>
      <c r="R5" s="44">
        <v>1</v>
      </c>
      <c r="S5" s="21"/>
      <c r="T5" s="27" t="s">
        <v>28</v>
      </c>
      <c r="U5" s="33">
        <f t="shared" ref="U5:U26" si="0">L5</f>
        <v>1.6230000000000001E-2</v>
      </c>
      <c r="V5" s="31">
        <f t="shared" ref="V5:V26" si="1">D5</f>
        <v>1.3901390139013901E-2</v>
      </c>
      <c r="W5" s="31">
        <f>V5*U5</f>
        <v>2.2561956195619562E-4</v>
      </c>
      <c r="Y5" s="27" t="s">
        <v>28</v>
      </c>
      <c r="Z5" s="32">
        <f t="shared" ref="Z5:Z27" si="2">C5</f>
        <v>4148174.8174817478</v>
      </c>
      <c r="AA5" s="47">
        <f t="shared" ref="AA5:AA26" si="3">L5</f>
        <v>1.6230000000000001E-2</v>
      </c>
      <c r="AB5" s="32">
        <f>Z5*AA5</f>
        <v>67324.87728772877</v>
      </c>
    </row>
    <row r="6" spans="2:28" x14ac:dyDescent="0.15">
      <c r="B6" s="27" t="s">
        <v>18</v>
      </c>
      <c r="C6" s="57">
        <v>16353955.395539554</v>
      </c>
      <c r="D6" s="61">
        <f t="shared" ref="D6:D26" si="4">C6/C$27</f>
        <v>5.4805480548054807E-2</v>
      </c>
      <c r="E6" s="58">
        <v>4742.6470647064707</v>
      </c>
      <c r="F6" s="60">
        <f t="shared" ref="F6:F26" si="5">E6/C6</f>
        <v>2.9E-4</v>
      </c>
      <c r="G6" s="16"/>
      <c r="H6" s="27" t="s">
        <v>18</v>
      </c>
      <c r="I6" s="57">
        <v>1787961.008943825</v>
      </c>
      <c r="J6" s="31">
        <f t="shared" ref="J6:J26" si="6">I6/I$27</f>
        <v>8.0393930258265495E-2</v>
      </c>
      <c r="K6" s="58">
        <v>1144.2950457240481</v>
      </c>
      <c r="L6" s="33">
        <f t="shared" ref="L6:L26" si="7">K6/I6</f>
        <v>6.4000000000000005E-4</v>
      </c>
      <c r="M6" s="12"/>
      <c r="N6" s="27" t="s">
        <v>18</v>
      </c>
      <c r="O6" s="43">
        <f t="shared" ref="O6:O26" si="8">D6*100</f>
        <v>5.4805480548054808</v>
      </c>
      <c r="P6" s="43">
        <f t="shared" ref="P6:P26" si="9">J6*100</f>
        <v>8.0393930258265502</v>
      </c>
      <c r="Q6" s="41">
        <f t="shared" ref="Q6:Q26" si="10">O6/P6</f>
        <v>0.68171167116711673</v>
      </c>
      <c r="R6" s="44">
        <v>1</v>
      </c>
      <c r="S6" s="21"/>
      <c r="T6" s="27" t="s">
        <v>18</v>
      </c>
      <c r="U6" s="33">
        <f t="shared" si="0"/>
        <v>6.4000000000000005E-4</v>
      </c>
      <c r="V6" s="31">
        <f t="shared" si="1"/>
        <v>5.4805480548054807E-2</v>
      </c>
      <c r="W6" s="31">
        <f t="shared" ref="W6:W26" si="11">AA6*D6</f>
        <v>3.5075507550755079E-5</v>
      </c>
      <c r="Y6" s="27" t="s">
        <v>18</v>
      </c>
      <c r="Z6" s="32">
        <f t="shared" si="2"/>
        <v>16353955.395539554</v>
      </c>
      <c r="AA6" s="47">
        <f t="shared" si="3"/>
        <v>6.4000000000000005E-4</v>
      </c>
      <c r="AB6" s="32">
        <f t="shared" ref="AB6:AB26" si="12">Z6*AA6</f>
        <v>10466.531453145315</v>
      </c>
    </row>
    <row r="7" spans="2:28" x14ac:dyDescent="0.15">
      <c r="B7" s="27" t="s">
        <v>3</v>
      </c>
      <c r="C7" s="57">
        <v>20144014.401440144</v>
      </c>
      <c r="D7" s="61">
        <f t="shared" si="4"/>
        <v>6.7506750675067506E-2</v>
      </c>
      <c r="E7" s="58">
        <v>2820.1620162016197</v>
      </c>
      <c r="F7" s="60">
        <f t="shared" si="5"/>
        <v>1.3999999999999999E-4</v>
      </c>
      <c r="G7" s="16"/>
      <c r="H7" s="27" t="s">
        <v>3</v>
      </c>
      <c r="I7" s="57">
        <v>2319879.4091046131</v>
      </c>
      <c r="J7" s="31">
        <f t="shared" si="6"/>
        <v>0.1043111245100995</v>
      </c>
      <c r="K7" s="58">
        <v>742.36141091347622</v>
      </c>
      <c r="L7" s="33">
        <f t="shared" si="7"/>
        <v>3.2000000000000003E-4</v>
      </c>
      <c r="M7" s="12"/>
      <c r="N7" s="27" t="s">
        <v>3</v>
      </c>
      <c r="O7" s="43">
        <f t="shared" si="8"/>
        <v>6.7506750675067506</v>
      </c>
      <c r="P7" s="43">
        <f t="shared" si="9"/>
        <v>10.43111245100995</v>
      </c>
      <c r="Q7" s="41">
        <f t="shared" si="10"/>
        <v>0.64716731788785808</v>
      </c>
      <c r="R7" s="44">
        <v>1</v>
      </c>
      <c r="S7" s="21"/>
      <c r="T7" s="27" t="s">
        <v>3</v>
      </c>
      <c r="U7" s="33">
        <f t="shared" si="0"/>
        <v>3.2000000000000003E-4</v>
      </c>
      <c r="V7" s="31">
        <f t="shared" si="1"/>
        <v>6.7506750675067506E-2</v>
      </c>
      <c r="W7" s="31">
        <f t="shared" si="11"/>
        <v>2.1602160216021603E-5</v>
      </c>
      <c r="Y7" s="27" t="s">
        <v>3</v>
      </c>
      <c r="Z7" s="32">
        <f t="shared" si="2"/>
        <v>20144014.401440144</v>
      </c>
      <c r="AA7" s="47">
        <f t="shared" si="3"/>
        <v>3.2000000000000003E-4</v>
      </c>
      <c r="AB7" s="32">
        <f t="shared" si="12"/>
        <v>6446.0846084608465</v>
      </c>
    </row>
    <row r="8" spans="2:28" x14ac:dyDescent="0.15">
      <c r="B8" s="27" t="s">
        <v>4</v>
      </c>
      <c r="C8" s="57">
        <v>21457105.710571058</v>
      </c>
      <c r="D8" s="61">
        <f t="shared" si="4"/>
        <v>7.1907190719071909E-2</v>
      </c>
      <c r="E8" s="58">
        <v>3862.2790279027909</v>
      </c>
      <c r="F8" s="60">
        <f t="shared" si="5"/>
        <v>1.8000000000000001E-4</v>
      </c>
      <c r="G8" s="16"/>
      <c r="H8" s="27" t="s">
        <v>4</v>
      </c>
      <c r="I8" s="57">
        <v>2286355.1401869161</v>
      </c>
      <c r="J8" s="31">
        <f t="shared" si="6"/>
        <v>0.10280373831775701</v>
      </c>
      <c r="K8" s="58">
        <v>937.40560747663562</v>
      </c>
      <c r="L8" s="33">
        <f t="shared" si="7"/>
        <v>4.0999999999999999E-4</v>
      </c>
      <c r="M8" s="12"/>
      <c r="N8" s="27" t="s">
        <v>4</v>
      </c>
      <c r="O8" s="43">
        <f t="shared" si="8"/>
        <v>7.190719071907191</v>
      </c>
      <c r="P8" s="43">
        <f t="shared" si="9"/>
        <v>10.2803738317757</v>
      </c>
      <c r="Q8" s="41">
        <f t="shared" si="10"/>
        <v>0.69946085517642687</v>
      </c>
      <c r="R8" s="44">
        <v>1</v>
      </c>
      <c r="S8" s="21"/>
      <c r="T8" s="27" t="s">
        <v>4</v>
      </c>
      <c r="U8" s="33">
        <f t="shared" si="0"/>
        <v>4.0999999999999999E-4</v>
      </c>
      <c r="V8" s="31">
        <f t="shared" si="1"/>
        <v>7.1907190719071909E-2</v>
      </c>
      <c r="W8" s="31">
        <f t="shared" si="11"/>
        <v>2.9481948194819483E-5</v>
      </c>
      <c r="Y8" s="27" t="s">
        <v>4</v>
      </c>
      <c r="Z8" s="32">
        <f t="shared" si="2"/>
        <v>21457105.710571058</v>
      </c>
      <c r="AA8" s="47">
        <f t="shared" si="3"/>
        <v>4.0999999999999999E-4</v>
      </c>
      <c r="AB8" s="32">
        <f t="shared" si="12"/>
        <v>8797.4133413341333</v>
      </c>
    </row>
    <row r="9" spans="2:28" x14ac:dyDescent="0.15">
      <c r="B9" s="27" t="s">
        <v>5</v>
      </c>
      <c r="C9" s="57">
        <v>21606320.632063206</v>
      </c>
      <c r="D9" s="61">
        <f t="shared" si="4"/>
        <v>7.2407240724072411E-2</v>
      </c>
      <c r="E9" s="58">
        <v>13828.045204520453</v>
      </c>
      <c r="F9" s="60">
        <f t="shared" si="5"/>
        <v>6.4000000000000005E-4</v>
      </c>
      <c r="G9" s="16"/>
      <c r="H9" s="27" t="s">
        <v>5</v>
      </c>
      <c r="I9" s="57">
        <v>2261770.6763139386</v>
      </c>
      <c r="J9" s="31">
        <f t="shared" si="6"/>
        <v>0.10169832177670586</v>
      </c>
      <c r="K9" s="58">
        <v>3302.1851874183503</v>
      </c>
      <c r="L9" s="33">
        <f t="shared" si="7"/>
        <v>1.4599999999999999E-3</v>
      </c>
      <c r="M9" s="12"/>
      <c r="N9" s="27" t="s">
        <v>5</v>
      </c>
      <c r="O9" s="43">
        <f t="shared" si="8"/>
        <v>7.2407240724072413</v>
      </c>
      <c r="P9" s="43">
        <f t="shared" si="9"/>
        <v>10.169832177670585</v>
      </c>
      <c r="Q9" s="41">
        <f t="shared" si="10"/>
        <v>0.71198068423443139</v>
      </c>
      <c r="R9" s="44">
        <v>1</v>
      </c>
      <c r="S9" s="21"/>
      <c r="T9" s="27" t="s">
        <v>5</v>
      </c>
      <c r="U9" s="33">
        <f t="shared" si="0"/>
        <v>1.4599999999999999E-3</v>
      </c>
      <c r="V9" s="31">
        <f t="shared" si="1"/>
        <v>7.2407240724072411E-2</v>
      </c>
      <c r="W9" s="31">
        <f t="shared" si="11"/>
        <v>1.0571457145714572E-4</v>
      </c>
      <c r="Y9" s="27" t="s">
        <v>5</v>
      </c>
      <c r="Z9" s="32">
        <f t="shared" si="2"/>
        <v>21606320.632063206</v>
      </c>
      <c r="AA9" s="47">
        <f t="shared" si="3"/>
        <v>1.4599999999999999E-3</v>
      </c>
      <c r="AB9" s="32">
        <f t="shared" si="12"/>
        <v>31545.228122812281</v>
      </c>
    </row>
    <row r="10" spans="2:28" x14ac:dyDescent="0.15">
      <c r="B10" s="27" t="s">
        <v>6</v>
      </c>
      <c r="C10" s="57">
        <v>20949774.977497749</v>
      </c>
      <c r="D10" s="61">
        <f t="shared" si="4"/>
        <v>7.0207020702070203E-2</v>
      </c>
      <c r="E10" s="58">
        <v>19064.295229522952</v>
      </c>
      <c r="F10" s="60">
        <f t="shared" si="5"/>
        <v>9.1E-4</v>
      </c>
      <c r="G10" s="16"/>
      <c r="H10" s="27" t="s">
        <v>6</v>
      </c>
      <c r="I10" s="57">
        <v>2067329.9165912976</v>
      </c>
      <c r="J10" s="31">
        <f t="shared" si="6"/>
        <v>9.2955481861119488E-2</v>
      </c>
      <c r="K10" s="58">
        <v>4920.2452014872888</v>
      </c>
      <c r="L10" s="33">
        <f t="shared" si="7"/>
        <v>2.3800000000000002E-3</v>
      </c>
      <c r="M10" s="12"/>
      <c r="N10" s="27" t="s">
        <v>6</v>
      </c>
      <c r="O10" s="43">
        <f t="shared" si="8"/>
        <v>7.0207020702070206</v>
      </c>
      <c r="P10" s="43">
        <f t="shared" si="9"/>
        <v>9.2955481861119491</v>
      </c>
      <c r="Q10" s="41">
        <f t="shared" si="10"/>
        <v>0.75527574379059526</v>
      </c>
      <c r="R10" s="44">
        <v>1</v>
      </c>
      <c r="S10" s="21"/>
      <c r="T10" s="27" t="s">
        <v>6</v>
      </c>
      <c r="U10" s="33">
        <f t="shared" si="0"/>
        <v>2.3800000000000002E-3</v>
      </c>
      <c r="V10" s="31">
        <f t="shared" si="1"/>
        <v>7.0207020702070203E-2</v>
      </c>
      <c r="W10" s="31">
        <f t="shared" si="11"/>
        <v>1.670927092709271E-4</v>
      </c>
      <c r="Y10" s="27" t="s">
        <v>6</v>
      </c>
      <c r="Z10" s="32">
        <f t="shared" si="2"/>
        <v>20949774.977497749</v>
      </c>
      <c r="AA10" s="47">
        <f t="shared" si="3"/>
        <v>2.3800000000000002E-3</v>
      </c>
      <c r="AB10" s="32">
        <f t="shared" si="12"/>
        <v>49860.464446444646</v>
      </c>
    </row>
    <row r="11" spans="2:28" x14ac:dyDescent="0.15">
      <c r="B11" s="27" t="s">
        <v>7</v>
      </c>
      <c r="C11" s="57">
        <v>20024642.46424643</v>
      </c>
      <c r="D11" s="61">
        <f t="shared" si="4"/>
        <v>6.7106710671067119E-2</v>
      </c>
      <c r="E11" s="58">
        <v>18022.178217821787</v>
      </c>
      <c r="F11" s="60">
        <f t="shared" si="5"/>
        <v>9.0000000000000008E-4</v>
      </c>
      <c r="G11" s="16"/>
      <c r="H11" s="27" t="s">
        <v>7</v>
      </c>
      <c r="I11" s="57">
        <v>1881828.9619133759</v>
      </c>
      <c r="J11" s="31">
        <f t="shared" si="6"/>
        <v>8.4614611596824443E-2</v>
      </c>
      <c r="K11" s="58">
        <v>4158.842005828561</v>
      </c>
      <c r="L11" s="33">
        <f t="shared" si="7"/>
        <v>2.2100000000000002E-3</v>
      </c>
      <c r="M11" s="12"/>
      <c r="N11" s="27" t="s">
        <v>7</v>
      </c>
      <c r="O11" s="43">
        <f t="shared" si="8"/>
        <v>6.7106710671067118</v>
      </c>
      <c r="P11" s="43">
        <f t="shared" si="9"/>
        <v>8.4614611596824449</v>
      </c>
      <c r="Q11" s="41">
        <f t="shared" si="10"/>
        <v>0.79308655331091304</v>
      </c>
      <c r="R11" s="44">
        <v>1</v>
      </c>
      <c r="S11" s="21"/>
      <c r="T11" s="27" t="s">
        <v>7</v>
      </c>
      <c r="U11" s="33">
        <f t="shared" si="0"/>
        <v>2.2100000000000002E-3</v>
      </c>
      <c r="V11" s="31">
        <f t="shared" si="1"/>
        <v>6.7106710671067119E-2</v>
      </c>
      <c r="W11" s="31">
        <f t="shared" si="11"/>
        <v>1.4830583058305836E-4</v>
      </c>
      <c r="Y11" s="27" t="s">
        <v>7</v>
      </c>
      <c r="Z11" s="32">
        <f t="shared" si="2"/>
        <v>20024642.46424643</v>
      </c>
      <c r="AA11" s="47">
        <f t="shared" si="3"/>
        <v>2.2100000000000002E-3</v>
      </c>
      <c r="AB11" s="32">
        <f t="shared" si="12"/>
        <v>44254.459845984609</v>
      </c>
    </row>
    <row r="12" spans="2:28" x14ac:dyDescent="0.15">
      <c r="B12" s="27" t="s">
        <v>8</v>
      </c>
      <c r="C12" s="57">
        <v>20263386.338633861</v>
      </c>
      <c r="D12" s="61">
        <f t="shared" si="4"/>
        <v>6.7906790679067894E-2</v>
      </c>
      <c r="E12" s="58">
        <v>21479.189518951891</v>
      </c>
      <c r="F12" s="60">
        <f t="shared" si="5"/>
        <v>1.06E-3</v>
      </c>
      <c r="G12" s="16"/>
      <c r="H12" s="27" t="s">
        <v>8</v>
      </c>
      <c r="I12" s="57">
        <v>1622574.6156165211</v>
      </c>
      <c r="J12" s="31">
        <f t="shared" si="6"/>
        <v>7.2957491709375932E-2</v>
      </c>
      <c r="K12" s="58">
        <v>3293.8264697015379</v>
      </c>
      <c r="L12" s="33">
        <f t="shared" si="7"/>
        <v>2.0300000000000001E-3</v>
      </c>
      <c r="M12" s="12"/>
      <c r="N12" s="27" t="s">
        <v>8</v>
      </c>
      <c r="O12" s="43">
        <f t="shared" si="8"/>
        <v>6.7906790679067894</v>
      </c>
      <c r="P12" s="43">
        <f t="shared" si="9"/>
        <v>7.2957491709375937</v>
      </c>
      <c r="Q12" s="41">
        <f t="shared" si="10"/>
        <v>0.93077200282011663</v>
      </c>
      <c r="R12" s="44">
        <v>1</v>
      </c>
      <c r="S12" s="21"/>
      <c r="T12" s="27" t="s">
        <v>8</v>
      </c>
      <c r="U12" s="33">
        <f t="shared" si="0"/>
        <v>2.0300000000000001E-3</v>
      </c>
      <c r="V12" s="31">
        <f t="shared" si="1"/>
        <v>6.7906790679067894E-2</v>
      </c>
      <c r="W12" s="31">
        <f t="shared" si="11"/>
        <v>1.3785078507850784E-4</v>
      </c>
      <c r="Y12" s="27" t="s">
        <v>8</v>
      </c>
      <c r="Z12" s="32">
        <f t="shared" si="2"/>
        <v>20263386.338633861</v>
      </c>
      <c r="AA12" s="47">
        <f t="shared" si="3"/>
        <v>2.0300000000000001E-3</v>
      </c>
      <c r="AB12" s="32">
        <f t="shared" si="12"/>
        <v>41134.674267426744</v>
      </c>
    </row>
    <row r="13" spans="2:28" x14ac:dyDescent="0.15">
      <c r="B13" s="27" t="s">
        <v>9</v>
      </c>
      <c r="C13" s="57">
        <v>21069146.914691471</v>
      </c>
      <c r="D13" s="61">
        <f t="shared" si="4"/>
        <v>7.0607060706070618E-2</v>
      </c>
      <c r="E13" s="58">
        <v>32235.794779477947</v>
      </c>
      <c r="F13" s="60">
        <f t="shared" si="5"/>
        <v>1.5299999999999999E-3</v>
      </c>
      <c r="G13" s="16"/>
      <c r="H13" s="27" t="s">
        <v>9</v>
      </c>
      <c r="I13" s="57">
        <v>1537646.4676916895</v>
      </c>
      <c r="J13" s="31">
        <f t="shared" si="6"/>
        <v>6.9138780022108326E-2</v>
      </c>
      <c r="K13" s="58">
        <v>3305.9399055371323</v>
      </c>
      <c r="L13" s="33">
        <f t="shared" si="7"/>
        <v>2.15E-3</v>
      </c>
      <c r="M13" s="12"/>
      <c r="N13" s="27" t="s">
        <v>9</v>
      </c>
      <c r="O13" s="43">
        <f t="shared" si="8"/>
        <v>7.0607060706070621</v>
      </c>
      <c r="P13" s="43">
        <f t="shared" si="9"/>
        <v>6.9138780022108328</v>
      </c>
      <c r="Q13" s="41">
        <f t="shared" si="10"/>
        <v>1.0212367166949257</v>
      </c>
      <c r="R13" s="44">
        <v>1</v>
      </c>
      <c r="S13" s="21"/>
      <c r="T13" s="27" t="s">
        <v>9</v>
      </c>
      <c r="U13" s="33">
        <f t="shared" si="0"/>
        <v>2.15E-3</v>
      </c>
      <c r="V13" s="31">
        <f t="shared" si="1"/>
        <v>7.0607060706070618E-2</v>
      </c>
      <c r="W13" s="31">
        <f t="shared" si="11"/>
        <v>1.5180518051805182E-4</v>
      </c>
      <c r="Y13" s="27" t="s">
        <v>9</v>
      </c>
      <c r="Z13" s="32">
        <f t="shared" si="2"/>
        <v>21069146.914691471</v>
      </c>
      <c r="AA13" s="47">
        <f t="shared" si="3"/>
        <v>2.15E-3</v>
      </c>
      <c r="AB13" s="32">
        <f t="shared" si="12"/>
        <v>45298.665866586663</v>
      </c>
    </row>
    <row r="14" spans="2:28" x14ac:dyDescent="0.15">
      <c r="B14" s="27" t="s">
        <v>10</v>
      </c>
      <c r="C14" s="57">
        <v>22859725.97259726</v>
      </c>
      <c r="D14" s="61">
        <f t="shared" si="4"/>
        <v>7.6607660766076613E-2</v>
      </c>
      <c r="E14" s="58">
        <v>52805.966996699673</v>
      </c>
      <c r="F14" s="60">
        <f t="shared" si="5"/>
        <v>2.31E-3</v>
      </c>
      <c r="G14" s="16"/>
      <c r="H14" s="27" t="s">
        <v>10</v>
      </c>
      <c r="I14" s="57">
        <v>1408019.2945432621</v>
      </c>
      <c r="J14" s="31">
        <f t="shared" si="6"/>
        <v>6.3310220078384077E-2</v>
      </c>
      <c r="K14" s="58">
        <v>4069.175761230028</v>
      </c>
      <c r="L14" s="33">
        <f t="shared" si="7"/>
        <v>2.8900000000000002E-3</v>
      </c>
      <c r="M14" s="12"/>
      <c r="N14" s="27" t="s">
        <v>10</v>
      </c>
      <c r="O14" s="43">
        <f t="shared" si="8"/>
        <v>7.6607660766076613</v>
      </c>
      <c r="P14" s="43">
        <f t="shared" si="9"/>
        <v>6.3310220078384081</v>
      </c>
      <c r="Q14" s="41">
        <f t="shared" si="10"/>
        <v>1.2100362417194102</v>
      </c>
      <c r="R14" s="44">
        <v>1</v>
      </c>
      <c r="S14" s="21"/>
      <c r="T14" s="27" t="s">
        <v>10</v>
      </c>
      <c r="U14" s="33">
        <f t="shared" si="0"/>
        <v>2.8900000000000002E-3</v>
      </c>
      <c r="V14" s="31">
        <f t="shared" si="1"/>
        <v>7.6607660766076613E-2</v>
      </c>
      <c r="W14" s="31">
        <f t="shared" si="11"/>
        <v>2.2139613961396143E-4</v>
      </c>
      <c r="Y14" s="27" t="s">
        <v>10</v>
      </c>
      <c r="Z14" s="32">
        <f t="shared" si="2"/>
        <v>22859725.97259726</v>
      </c>
      <c r="AA14" s="47">
        <f t="shared" si="3"/>
        <v>2.8900000000000002E-3</v>
      </c>
      <c r="AB14" s="32">
        <f t="shared" si="12"/>
        <v>66064.608060806087</v>
      </c>
    </row>
    <row r="15" spans="2:28" x14ac:dyDescent="0.15">
      <c r="B15" s="27" t="s">
        <v>11</v>
      </c>
      <c r="C15" s="57">
        <v>22591139.11391139</v>
      </c>
      <c r="D15" s="61">
        <f t="shared" si="4"/>
        <v>7.5707570757075709E-2</v>
      </c>
      <c r="E15" s="58">
        <v>77035.784378437835</v>
      </c>
      <c r="F15" s="60">
        <f t="shared" si="5"/>
        <v>3.4099999999999998E-3</v>
      </c>
      <c r="G15" s="16"/>
      <c r="H15" s="27" t="s">
        <v>11</v>
      </c>
      <c r="I15" s="57">
        <v>1150999.8995075873</v>
      </c>
      <c r="J15" s="31">
        <f t="shared" si="6"/>
        <v>5.1753592603758412E-2</v>
      </c>
      <c r="K15" s="58">
        <v>4730.6095869761839</v>
      </c>
      <c r="L15" s="33">
        <f t="shared" si="7"/>
        <v>4.1099999999999999E-3</v>
      </c>
      <c r="M15" s="12"/>
      <c r="N15" s="27" t="s">
        <v>11</v>
      </c>
      <c r="O15" s="43">
        <f t="shared" si="8"/>
        <v>7.5707570757075713</v>
      </c>
      <c r="P15" s="43">
        <f t="shared" si="9"/>
        <v>5.1753592603758412</v>
      </c>
      <c r="Q15" s="41">
        <f t="shared" si="10"/>
        <v>1.4628466730168166</v>
      </c>
      <c r="R15" s="44">
        <v>1</v>
      </c>
      <c r="S15" s="21"/>
      <c r="T15" s="27" t="s">
        <v>11</v>
      </c>
      <c r="U15" s="33">
        <f t="shared" si="0"/>
        <v>4.1099999999999999E-3</v>
      </c>
      <c r="V15" s="31">
        <f t="shared" si="1"/>
        <v>7.5707570757075709E-2</v>
      </c>
      <c r="W15" s="31">
        <f t="shared" si="11"/>
        <v>3.1115811581158116E-4</v>
      </c>
      <c r="Y15" s="27" t="s">
        <v>11</v>
      </c>
      <c r="Z15" s="32">
        <f t="shared" si="2"/>
        <v>22591139.11391139</v>
      </c>
      <c r="AA15" s="47">
        <f t="shared" si="3"/>
        <v>4.1099999999999999E-3</v>
      </c>
      <c r="AB15" s="32">
        <f t="shared" si="12"/>
        <v>92849.581758175817</v>
      </c>
    </row>
    <row r="16" spans="2:28" x14ac:dyDescent="0.15">
      <c r="B16" s="27" t="s">
        <v>12</v>
      </c>
      <c r="C16" s="57">
        <v>20144014.401440144</v>
      </c>
      <c r="D16" s="61">
        <f t="shared" si="4"/>
        <v>6.7506750675067506E-2</v>
      </c>
      <c r="E16" s="58">
        <v>99309.990999099915</v>
      </c>
      <c r="F16" s="60">
        <f t="shared" si="5"/>
        <v>4.9300000000000004E-3</v>
      </c>
      <c r="G16" s="16"/>
      <c r="H16" s="27" t="s">
        <v>12</v>
      </c>
      <c r="I16" s="57">
        <v>976673.70113556448</v>
      </c>
      <c r="J16" s="31">
        <f t="shared" si="6"/>
        <v>4.3915184403577535E-2</v>
      </c>
      <c r="K16" s="58">
        <v>5547.506622450006</v>
      </c>
      <c r="L16" s="33">
        <f t="shared" si="7"/>
        <v>5.6800000000000002E-3</v>
      </c>
      <c r="M16" s="12"/>
      <c r="N16" s="27" t="s">
        <v>12</v>
      </c>
      <c r="O16" s="43">
        <f t="shared" si="8"/>
        <v>6.7506750675067506</v>
      </c>
      <c r="P16" s="43">
        <f t="shared" si="9"/>
        <v>4.3915184403577534</v>
      </c>
      <c r="Q16" s="41">
        <f t="shared" si="10"/>
        <v>1.5372074964933562</v>
      </c>
      <c r="R16" s="44">
        <v>1</v>
      </c>
      <c r="S16" s="21"/>
      <c r="T16" s="27" t="s">
        <v>12</v>
      </c>
      <c r="U16" s="33">
        <f t="shared" si="0"/>
        <v>5.6800000000000002E-3</v>
      </c>
      <c r="V16" s="31">
        <f t="shared" si="1"/>
        <v>6.7506750675067506E-2</v>
      </c>
      <c r="W16" s="31">
        <f t="shared" si="11"/>
        <v>3.8343834383438343E-4</v>
      </c>
      <c r="Y16" s="27" t="s">
        <v>12</v>
      </c>
      <c r="Z16" s="32">
        <f t="shared" si="2"/>
        <v>20144014.401440144</v>
      </c>
      <c r="AA16" s="47">
        <f t="shared" si="3"/>
        <v>5.6800000000000002E-3</v>
      </c>
      <c r="AB16" s="32">
        <f t="shared" si="12"/>
        <v>114418.00180018002</v>
      </c>
    </row>
    <row r="17" spans="2:28" x14ac:dyDescent="0.15">
      <c r="B17" s="27" t="s">
        <v>13</v>
      </c>
      <c r="C17" s="57">
        <v>17159715.971597161</v>
      </c>
      <c r="D17" s="61">
        <f t="shared" si="4"/>
        <v>5.750575057505751E-2</v>
      </c>
      <c r="E17" s="58">
        <v>127325.09250925094</v>
      </c>
      <c r="F17" s="60">
        <f t="shared" si="5"/>
        <v>7.4200000000000004E-3</v>
      </c>
      <c r="G17" s="16"/>
      <c r="H17" s="27" t="s">
        <v>13</v>
      </c>
      <c r="I17" s="57">
        <v>773293.13636820426</v>
      </c>
      <c r="J17" s="31">
        <f t="shared" si="6"/>
        <v>3.4770374836699827E-2</v>
      </c>
      <c r="K17" s="58">
        <v>5993.0218068535833</v>
      </c>
      <c r="L17" s="33">
        <f t="shared" si="7"/>
        <v>7.7499999999999999E-3</v>
      </c>
      <c r="M17" s="12"/>
      <c r="N17" s="27" t="s">
        <v>13</v>
      </c>
      <c r="O17" s="43">
        <f t="shared" si="8"/>
        <v>5.7505750575057508</v>
      </c>
      <c r="P17" s="43">
        <f t="shared" si="9"/>
        <v>3.4770374836699829</v>
      </c>
      <c r="Q17" s="41">
        <f t="shared" si="10"/>
        <v>1.6538720346023041</v>
      </c>
      <c r="R17" s="44">
        <v>1</v>
      </c>
      <c r="S17" s="21"/>
      <c r="T17" s="27" t="s">
        <v>13</v>
      </c>
      <c r="U17" s="33">
        <f t="shared" si="0"/>
        <v>7.7499999999999999E-3</v>
      </c>
      <c r="V17" s="31">
        <f t="shared" si="1"/>
        <v>5.750575057505751E-2</v>
      </c>
      <c r="W17" s="31">
        <f t="shared" si="11"/>
        <v>4.4566956695669572E-4</v>
      </c>
      <c r="Y17" s="27" t="s">
        <v>13</v>
      </c>
      <c r="Z17" s="32">
        <f t="shared" si="2"/>
        <v>17159715.971597161</v>
      </c>
      <c r="AA17" s="47">
        <f t="shared" si="3"/>
        <v>7.7499999999999999E-3</v>
      </c>
      <c r="AB17" s="32">
        <f t="shared" si="12"/>
        <v>132987.79877987801</v>
      </c>
    </row>
    <row r="18" spans="2:28" x14ac:dyDescent="0.15">
      <c r="B18" s="27" t="s">
        <v>14</v>
      </c>
      <c r="C18" s="57">
        <v>13041384.138413841</v>
      </c>
      <c r="D18" s="61">
        <f t="shared" si="4"/>
        <v>4.3704370437043706E-2</v>
      </c>
      <c r="E18" s="58">
        <v>149975.91759175918</v>
      </c>
      <c r="F18" s="60">
        <f t="shared" si="5"/>
        <v>1.15E-2</v>
      </c>
      <c r="G18" s="16"/>
      <c r="H18" s="27" t="s">
        <v>14</v>
      </c>
      <c r="I18" s="57">
        <v>560972.76655612513</v>
      </c>
      <c r="J18" s="31">
        <f t="shared" si="6"/>
        <v>2.5223595618530801E-2</v>
      </c>
      <c r="K18" s="58">
        <v>6580.2105517033478</v>
      </c>
      <c r="L18" s="33">
        <f t="shared" si="7"/>
        <v>1.1730000000000001E-2</v>
      </c>
      <c r="M18" s="12"/>
      <c r="N18" s="27" t="s">
        <v>14</v>
      </c>
      <c r="O18" s="43">
        <f t="shared" si="8"/>
        <v>4.3704370437043707</v>
      </c>
      <c r="P18" s="43">
        <f t="shared" si="9"/>
        <v>2.5223595618530803</v>
      </c>
      <c r="Q18" s="41">
        <f t="shared" si="10"/>
        <v>1.7326780486813622</v>
      </c>
      <c r="R18" s="44">
        <v>1</v>
      </c>
      <c r="S18" s="21"/>
      <c r="T18" s="27" t="s">
        <v>14</v>
      </c>
      <c r="U18" s="33">
        <f t="shared" si="0"/>
        <v>1.1730000000000001E-2</v>
      </c>
      <c r="V18" s="31">
        <f t="shared" si="1"/>
        <v>4.3704370437043706E-2</v>
      </c>
      <c r="W18" s="31">
        <f t="shared" si="11"/>
        <v>5.1265226522652276E-4</v>
      </c>
      <c r="Y18" s="27" t="s">
        <v>14</v>
      </c>
      <c r="Z18" s="32">
        <f t="shared" si="2"/>
        <v>13041384.138413841</v>
      </c>
      <c r="AA18" s="47">
        <f t="shared" si="3"/>
        <v>1.1730000000000001E-2</v>
      </c>
      <c r="AB18" s="32">
        <f t="shared" si="12"/>
        <v>152975.43594359438</v>
      </c>
    </row>
    <row r="19" spans="2:28" x14ac:dyDescent="0.15">
      <c r="B19" s="27" t="s">
        <v>15</v>
      </c>
      <c r="C19" s="57">
        <v>10116771.677167717</v>
      </c>
      <c r="D19" s="61">
        <f t="shared" si="4"/>
        <v>3.3903390339033904E-2</v>
      </c>
      <c r="E19" s="58">
        <v>180078.53585358537</v>
      </c>
      <c r="F19" s="60">
        <f t="shared" si="5"/>
        <v>1.78E-2</v>
      </c>
      <c r="G19" s="16"/>
      <c r="H19" s="27" t="s">
        <v>15</v>
      </c>
      <c r="I19" s="57">
        <v>402291.22701236058</v>
      </c>
      <c r="J19" s="31">
        <f t="shared" si="6"/>
        <v>1.8088634308109735E-2</v>
      </c>
      <c r="K19" s="58">
        <v>7551.0063310220075</v>
      </c>
      <c r="L19" s="33">
        <f t="shared" si="7"/>
        <v>1.8769999999999998E-2</v>
      </c>
      <c r="M19" s="12"/>
      <c r="N19" s="27" t="s">
        <v>15</v>
      </c>
      <c r="O19" s="43">
        <f t="shared" si="8"/>
        <v>3.3903390339033903</v>
      </c>
      <c r="P19" s="43">
        <f t="shared" si="9"/>
        <v>1.8088634308109734</v>
      </c>
      <c r="Q19" s="41">
        <f t="shared" si="10"/>
        <v>1.8742924292429246</v>
      </c>
      <c r="R19" s="44">
        <v>1</v>
      </c>
      <c r="S19" s="21"/>
      <c r="T19" s="27" t="s">
        <v>15</v>
      </c>
      <c r="U19" s="33">
        <f t="shared" si="0"/>
        <v>1.8769999999999998E-2</v>
      </c>
      <c r="V19" s="31">
        <f t="shared" si="1"/>
        <v>3.3903390339033904E-2</v>
      </c>
      <c r="W19" s="31">
        <f t="shared" si="11"/>
        <v>6.3636663666366631E-4</v>
      </c>
      <c r="Y19" s="27" t="s">
        <v>15</v>
      </c>
      <c r="Z19" s="32">
        <f t="shared" si="2"/>
        <v>10116771.677167717</v>
      </c>
      <c r="AA19" s="47">
        <f t="shared" si="3"/>
        <v>1.8769999999999998E-2</v>
      </c>
      <c r="AB19" s="32">
        <f t="shared" si="12"/>
        <v>189891.80438043803</v>
      </c>
    </row>
    <row r="20" spans="2:28" x14ac:dyDescent="0.15">
      <c r="B20" s="27" t="s">
        <v>16</v>
      </c>
      <c r="C20" s="57">
        <v>8475407.5407540761</v>
      </c>
      <c r="D20" s="61">
        <f t="shared" si="4"/>
        <v>2.8402840284028404E-2</v>
      </c>
      <c r="E20" s="58">
        <v>234853.54295429544</v>
      </c>
      <c r="F20" s="60">
        <f t="shared" si="5"/>
        <v>2.7709999999999999E-2</v>
      </c>
      <c r="G20" s="16"/>
      <c r="H20" s="27" t="s">
        <v>16</v>
      </c>
      <c r="I20" s="57">
        <v>303953.37152045022</v>
      </c>
      <c r="J20" s="31">
        <f t="shared" si="6"/>
        <v>1.3666968143905134E-2</v>
      </c>
      <c r="K20" s="58">
        <v>8626.1966837503769</v>
      </c>
      <c r="L20" s="33">
        <f t="shared" si="7"/>
        <v>2.8379999999999999E-2</v>
      </c>
      <c r="M20" s="12"/>
      <c r="N20" s="27" t="s">
        <v>16</v>
      </c>
      <c r="O20" s="43">
        <f t="shared" si="8"/>
        <v>2.8402840284028406</v>
      </c>
      <c r="P20" s="43">
        <f t="shared" si="9"/>
        <v>1.3666968143905134</v>
      </c>
      <c r="Q20" s="41">
        <f t="shared" si="10"/>
        <v>2.0782107622526964</v>
      </c>
      <c r="R20" s="44">
        <v>1</v>
      </c>
      <c r="S20" s="21"/>
      <c r="T20" s="27" t="s">
        <v>16</v>
      </c>
      <c r="U20" s="33">
        <f t="shared" si="0"/>
        <v>2.8379999999999999E-2</v>
      </c>
      <c r="V20" s="31">
        <f t="shared" si="1"/>
        <v>2.8402840284028404E-2</v>
      </c>
      <c r="W20" s="31">
        <f t="shared" si="11"/>
        <v>8.060726072607261E-4</v>
      </c>
      <c r="Y20" s="27" t="s">
        <v>16</v>
      </c>
      <c r="Z20" s="32">
        <f t="shared" si="2"/>
        <v>8475407.5407540761</v>
      </c>
      <c r="AA20" s="47">
        <f t="shared" si="3"/>
        <v>2.8379999999999999E-2</v>
      </c>
      <c r="AB20" s="32">
        <f t="shared" si="12"/>
        <v>240532.06600660068</v>
      </c>
    </row>
    <row r="21" spans="2:28" x14ac:dyDescent="0.15">
      <c r="B21" s="27" t="s">
        <v>17</v>
      </c>
      <c r="C21" s="57">
        <v>7401060.1060106009</v>
      </c>
      <c r="D21" s="61">
        <f t="shared" si="4"/>
        <v>2.48024802480248E-2</v>
      </c>
      <c r="E21" s="58">
        <v>321946.11461146112</v>
      </c>
      <c r="F21" s="60">
        <f t="shared" si="5"/>
        <v>4.3499999999999997E-2</v>
      </c>
      <c r="G21" s="16"/>
      <c r="H21" s="27" t="s">
        <v>17</v>
      </c>
      <c r="I21" s="57">
        <v>216790.27233443878</v>
      </c>
      <c r="J21" s="31">
        <f t="shared" si="6"/>
        <v>9.7477640438146922E-3</v>
      </c>
      <c r="K21" s="58">
        <v>9256.944628680536</v>
      </c>
      <c r="L21" s="33">
        <f t="shared" si="7"/>
        <v>4.2700000000000002E-2</v>
      </c>
      <c r="M21" s="12"/>
      <c r="N21" s="27" t="s">
        <v>17</v>
      </c>
      <c r="O21" s="43">
        <f t="shared" si="8"/>
        <v>2.4802480248024801</v>
      </c>
      <c r="P21" s="43">
        <f t="shared" si="9"/>
        <v>0.97477640438146917</v>
      </c>
      <c r="Q21" s="41">
        <f t="shared" si="10"/>
        <v>2.5444276386401525</v>
      </c>
      <c r="R21" s="44">
        <v>1</v>
      </c>
      <c r="S21" s="21"/>
      <c r="T21" s="27" t="s">
        <v>17</v>
      </c>
      <c r="U21" s="33">
        <f t="shared" si="0"/>
        <v>4.2700000000000002E-2</v>
      </c>
      <c r="V21" s="31">
        <f t="shared" si="1"/>
        <v>2.48024802480248E-2</v>
      </c>
      <c r="W21" s="31">
        <f t="shared" si="11"/>
        <v>1.059065906590659E-3</v>
      </c>
      <c r="Y21" s="27" t="s">
        <v>17</v>
      </c>
      <c r="Z21" s="32">
        <f t="shared" si="2"/>
        <v>7401060.1060106009</v>
      </c>
      <c r="AA21" s="47">
        <f t="shared" si="3"/>
        <v>4.2700000000000002E-2</v>
      </c>
      <c r="AB21" s="32">
        <f t="shared" si="12"/>
        <v>316025.26652665267</v>
      </c>
    </row>
    <row r="22" spans="2:28" x14ac:dyDescent="0.15">
      <c r="B22" s="27" t="s">
        <v>29</v>
      </c>
      <c r="C22" s="57">
        <v>5580638.0638063801</v>
      </c>
      <c r="D22" s="61">
        <f t="shared" si="4"/>
        <v>1.8701870187018702E-2</v>
      </c>
      <c r="E22" s="58">
        <v>388300.79647964792</v>
      </c>
      <c r="F22" s="60">
        <f t="shared" si="5"/>
        <v>6.9580000000000003E-2</v>
      </c>
      <c r="G22" s="16"/>
      <c r="H22" s="27" t="s">
        <v>29</v>
      </c>
      <c r="I22" s="57">
        <v>118452.4168425284</v>
      </c>
      <c r="J22" s="31">
        <f t="shared" si="6"/>
        <v>5.3260978796100889E-3</v>
      </c>
      <c r="K22" s="58">
        <v>8920.6515124108137</v>
      </c>
      <c r="L22" s="33">
        <f t="shared" si="7"/>
        <v>7.5310000000000002E-2</v>
      </c>
      <c r="M22" s="12"/>
      <c r="N22" s="27" t="s">
        <v>29</v>
      </c>
      <c r="O22" s="43">
        <f t="shared" si="8"/>
        <v>1.8701870187018701</v>
      </c>
      <c r="P22" s="43">
        <f t="shared" si="9"/>
        <v>0.53260978796100888</v>
      </c>
      <c r="Q22" s="41">
        <f t="shared" si="10"/>
        <v>3.511364343981568</v>
      </c>
      <c r="R22" s="44">
        <v>1</v>
      </c>
      <c r="S22" s="21"/>
      <c r="T22" s="27" t="s">
        <v>29</v>
      </c>
      <c r="U22" s="33">
        <f t="shared" si="0"/>
        <v>7.5310000000000002E-2</v>
      </c>
      <c r="V22" s="31">
        <f t="shared" si="1"/>
        <v>1.8701870187018702E-2</v>
      </c>
      <c r="W22" s="31">
        <f t="shared" si="11"/>
        <v>1.4084378437843785E-3</v>
      </c>
      <c r="Y22" s="27" t="s">
        <v>29</v>
      </c>
      <c r="Z22" s="32">
        <f t="shared" si="2"/>
        <v>5580638.0638063801</v>
      </c>
      <c r="AA22" s="47">
        <f t="shared" si="3"/>
        <v>7.5310000000000002E-2</v>
      </c>
      <c r="AB22" s="32">
        <f t="shared" si="12"/>
        <v>420277.85258525849</v>
      </c>
    </row>
    <row r="23" spans="2:28" x14ac:dyDescent="0.15">
      <c r="B23" s="27" t="s">
        <v>30</v>
      </c>
      <c r="C23" s="57">
        <v>3193199.3199319933</v>
      </c>
      <c r="D23" s="61">
        <f t="shared" si="4"/>
        <v>1.0701070107010701E-2</v>
      </c>
      <c r="E23" s="58">
        <v>353040.11681168119</v>
      </c>
      <c r="F23" s="60">
        <f t="shared" si="5"/>
        <v>0.11056000000000001</v>
      </c>
      <c r="G23" s="16"/>
      <c r="H23" s="27" t="s">
        <v>30</v>
      </c>
      <c r="I23" s="57">
        <v>53638.830268314741</v>
      </c>
      <c r="J23" s="31">
        <f t="shared" si="6"/>
        <v>2.4118179077479646E-3</v>
      </c>
      <c r="K23" s="58">
        <v>6849.1422369611091</v>
      </c>
      <c r="L23" s="33">
        <f t="shared" si="7"/>
        <v>0.12769</v>
      </c>
      <c r="M23" s="12"/>
      <c r="N23" s="27" t="s">
        <v>30</v>
      </c>
      <c r="O23" s="43">
        <f t="shared" si="8"/>
        <v>1.0701070107010702</v>
      </c>
      <c r="P23" s="43">
        <f t="shared" si="9"/>
        <v>0.24118179077479646</v>
      </c>
      <c r="Q23" s="41">
        <f t="shared" si="10"/>
        <v>4.4369311931193129</v>
      </c>
      <c r="R23" s="44">
        <v>1</v>
      </c>
      <c r="S23" s="21"/>
      <c r="T23" s="27" t="s">
        <v>30</v>
      </c>
      <c r="U23" s="33">
        <f t="shared" si="0"/>
        <v>0.12769</v>
      </c>
      <c r="V23" s="31">
        <f t="shared" si="1"/>
        <v>1.0701070107010701E-2</v>
      </c>
      <c r="W23" s="31">
        <f t="shared" si="11"/>
        <v>1.3664196419641964E-3</v>
      </c>
      <c r="Y23" s="27" t="s">
        <v>30</v>
      </c>
      <c r="Z23" s="32">
        <f t="shared" si="2"/>
        <v>3193199.3199319933</v>
      </c>
      <c r="AA23" s="47">
        <f t="shared" si="3"/>
        <v>0.12769</v>
      </c>
      <c r="AB23" s="32">
        <f t="shared" si="12"/>
        <v>407739.62116211624</v>
      </c>
    </row>
    <row r="24" spans="2:28" x14ac:dyDescent="0.15">
      <c r="B24" s="27" t="s">
        <v>31</v>
      </c>
      <c r="C24" s="57">
        <v>1342934.293429343</v>
      </c>
      <c r="D24" s="61">
        <f t="shared" si="4"/>
        <v>4.5004500450045006E-3</v>
      </c>
      <c r="E24" s="58">
        <v>234704.62646264629</v>
      </c>
      <c r="F24" s="60">
        <f t="shared" si="5"/>
        <v>0.17477000000000001</v>
      </c>
      <c r="G24" s="16"/>
      <c r="H24" s="27" t="s">
        <v>31</v>
      </c>
      <c r="I24" s="57">
        <v>15644.658828258469</v>
      </c>
      <c r="J24" s="31">
        <f t="shared" si="6"/>
        <v>7.0344688975982315E-4</v>
      </c>
      <c r="K24" s="58">
        <v>3257.2179680434133</v>
      </c>
      <c r="L24" s="33">
        <f t="shared" si="7"/>
        <v>0.2082</v>
      </c>
      <c r="M24" s="12"/>
      <c r="N24" s="27" t="s">
        <v>31</v>
      </c>
      <c r="O24" s="43">
        <f t="shared" si="8"/>
        <v>0.45004500450045004</v>
      </c>
      <c r="P24" s="43">
        <f t="shared" si="9"/>
        <v>7.0344688975982311E-2</v>
      </c>
      <c r="Q24" s="41">
        <f t="shared" si="10"/>
        <v>6.3977111996913978</v>
      </c>
      <c r="R24" s="44">
        <v>1</v>
      </c>
      <c r="S24" s="21"/>
      <c r="T24" s="27" t="s">
        <v>31</v>
      </c>
      <c r="U24" s="33">
        <f t="shared" si="0"/>
        <v>0.2082</v>
      </c>
      <c r="V24" s="31">
        <f t="shared" si="1"/>
        <v>4.5004500450045006E-3</v>
      </c>
      <c r="W24" s="31">
        <f t="shared" si="11"/>
        <v>9.3699369936993697E-4</v>
      </c>
      <c r="Y24" s="27" t="s">
        <v>31</v>
      </c>
      <c r="Z24" s="32">
        <f t="shared" si="2"/>
        <v>1342934.293429343</v>
      </c>
      <c r="AA24" s="47">
        <f t="shared" si="3"/>
        <v>0.2082</v>
      </c>
      <c r="AB24" s="32">
        <f t="shared" si="12"/>
        <v>279598.91989198921</v>
      </c>
    </row>
    <row r="25" spans="2:28" x14ac:dyDescent="0.15">
      <c r="B25" s="27" t="s">
        <v>32</v>
      </c>
      <c r="C25" s="57">
        <v>387958.79587958794</v>
      </c>
      <c r="D25" s="61">
        <f t="shared" si="4"/>
        <v>1.3001300130013002E-3</v>
      </c>
      <c r="E25" s="58">
        <v>107293.88458845882</v>
      </c>
      <c r="F25" s="60">
        <f t="shared" si="5"/>
        <v>0.27655999999999997</v>
      </c>
      <c r="G25" s="16"/>
      <c r="H25" s="27" t="s">
        <v>32</v>
      </c>
      <c r="I25" s="57">
        <v>2234.9512611797813</v>
      </c>
      <c r="J25" s="31">
        <f t="shared" si="6"/>
        <v>1.0049241282283188E-4</v>
      </c>
      <c r="K25" s="58">
        <v>728.05772284192551</v>
      </c>
      <c r="L25" s="33">
        <f t="shared" si="7"/>
        <v>0.32575999999999999</v>
      </c>
      <c r="M25" s="12"/>
      <c r="N25" s="27" t="s">
        <v>32</v>
      </c>
      <c r="O25" s="43">
        <f t="shared" si="8"/>
        <v>0.13001300130013002</v>
      </c>
      <c r="P25" s="43">
        <f t="shared" si="9"/>
        <v>1.0049241282283189E-2</v>
      </c>
      <c r="Q25" s="41">
        <f t="shared" si="10"/>
        <v>12.937593759375938</v>
      </c>
      <c r="R25" s="44">
        <v>1</v>
      </c>
      <c r="S25" s="21"/>
      <c r="T25" s="27" t="s">
        <v>32</v>
      </c>
      <c r="U25" s="33">
        <f t="shared" si="0"/>
        <v>0.32575999999999999</v>
      </c>
      <c r="V25" s="31">
        <f t="shared" si="1"/>
        <v>1.3001300130013002E-3</v>
      </c>
      <c r="W25" s="31">
        <f t="shared" si="11"/>
        <v>4.2353035303530355E-4</v>
      </c>
      <c r="Y25" s="27" t="s">
        <v>32</v>
      </c>
      <c r="Z25" s="32">
        <f t="shared" si="2"/>
        <v>387958.79587958794</v>
      </c>
      <c r="AA25" s="47">
        <f t="shared" si="3"/>
        <v>0.32575999999999999</v>
      </c>
      <c r="AB25" s="32">
        <f t="shared" si="12"/>
        <v>126381.45734573457</v>
      </c>
    </row>
    <row r="26" spans="2:28" x14ac:dyDescent="0.15">
      <c r="B26" s="28" t="s">
        <v>33</v>
      </c>
      <c r="C26" s="57">
        <v>89528.95289528952</v>
      </c>
      <c r="D26" s="61">
        <f t="shared" si="4"/>
        <v>3.000300030003E-4</v>
      </c>
      <c r="E26" s="59">
        <v>39296.048004800476</v>
      </c>
      <c r="F26" s="60">
        <f t="shared" si="5"/>
        <v>0.43891999999999998</v>
      </c>
      <c r="G26" s="16"/>
      <c r="H26" s="28" t="s">
        <v>33</v>
      </c>
      <c r="I26" s="57">
        <v>2234.9512611797813</v>
      </c>
      <c r="J26" s="31">
        <f t="shared" si="6"/>
        <v>1.0049241282283188E-4</v>
      </c>
      <c r="K26" s="59">
        <v>1094.5673801627979</v>
      </c>
      <c r="L26" s="33">
        <f t="shared" si="7"/>
        <v>0.48975000000000002</v>
      </c>
      <c r="M26" s="12"/>
      <c r="N26" s="28" t="s">
        <v>33</v>
      </c>
      <c r="O26" s="43">
        <f t="shared" si="8"/>
        <v>3.0003000300029999E-2</v>
      </c>
      <c r="P26" s="43">
        <f t="shared" si="9"/>
        <v>1.0049241282283189E-2</v>
      </c>
      <c r="Q26" s="41">
        <f t="shared" si="10"/>
        <v>2.9855985598559851</v>
      </c>
      <c r="R26" s="45">
        <v>1</v>
      </c>
      <c r="S26" s="21"/>
      <c r="T26" s="27" t="s">
        <v>33</v>
      </c>
      <c r="U26" s="35">
        <f t="shared" si="0"/>
        <v>0.48975000000000002</v>
      </c>
      <c r="V26" s="34">
        <f t="shared" si="1"/>
        <v>3.000300030003E-4</v>
      </c>
      <c r="W26" s="34">
        <f t="shared" si="11"/>
        <v>1.4693969396939693E-4</v>
      </c>
      <c r="Y26" s="27" t="s">
        <v>33</v>
      </c>
      <c r="Z26" s="32">
        <f t="shared" si="2"/>
        <v>89528.95289528952</v>
      </c>
      <c r="AA26" s="47">
        <f t="shared" si="3"/>
        <v>0.48975000000000002</v>
      </c>
      <c r="AB26" s="32">
        <f t="shared" si="12"/>
        <v>43846.804680468042</v>
      </c>
    </row>
    <row r="27" spans="2:28" x14ac:dyDescent="0.15">
      <c r="B27" s="29" t="s">
        <v>0</v>
      </c>
      <c r="C27" s="36">
        <f>SUM(C5:C26)</f>
        <v>298400000</v>
      </c>
      <c r="D27" s="37">
        <f>SUM(D5:D26)</f>
        <v>1</v>
      </c>
      <c r="E27" s="36">
        <f>SUM(E5:E26)</f>
        <v>2509150.0726072611</v>
      </c>
      <c r="F27" s="38">
        <f>SUM(F5:F26)</f>
        <v>1.20116</v>
      </c>
      <c r="G27" s="14"/>
      <c r="H27" s="29" t="s">
        <v>0</v>
      </c>
      <c r="I27" s="36">
        <f>SUM(I5:I26)</f>
        <v>22240000.000000004</v>
      </c>
      <c r="J27" s="37">
        <f>SUM(J5:J26)</f>
        <v>1.0000000000000002</v>
      </c>
      <c r="K27" s="36">
        <f>SUM(K5:K26)</f>
        <v>102953.25334137275</v>
      </c>
      <c r="L27" s="38">
        <f>SUM(L5:L26)</f>
        <v>1.3765499999999999</v>
      </c>
      <c r="M27" s="18"/>
      <c r="N27" s="29" t="s">
        <v>0</v>
      </c>
      <c r="O27" s="42">
        <f>SUM(O5:O26)</f>
        <v>99.999999999999986</v>
      </c>
      <c r="P27" s="42">
        <f>SUM(P5:P26)</f>
        <v>100.00000000000003</v>
      </c>
      <c r="Q27" s="42">
        <v>1.0000000000000002</v>
      </c>
      <c r="R27" s="46"/>
      <c r="S27" s="21"/>
      <c r="T27" s="29" t="s">
        <v>0</v>
      </c>
      <c r="U27" s="55"/>
      <c r="V27" s="37">
        <f>SUM(V5:V26)</f>
        <v>1</v>
      </c>
      <c r="W27" s="37">
        <f>SUM(W5:W26)</f>
        <v>9.6806890689068916E-3</v>
      </c>
      <c r="Y27" s="29" t="s">
        <v>0</v>
      </c>
      <c r="Z27" s="36">
        <f t="shared" si="2"/>
        <v>298400000</v>
      </c>
      <c r="AA27" s="48"/>
      <c r="AB27" s="36">
        <f>SUM(AB5:AB26)</f>
        <v>2888717.6181618161</v>
      </c>
    </row>
    <row r="28" spans="2:28" x14ac:dyDescent="0.15">
      <c r="H28"/>
      <c r="I28"/>
      <c r="J28"/>
      <c r="N28" s="21"/>
      <c r="O28" s="21"/>
      <c r="P28" s="21"/>
      <c r="Q28" s="22"/>
      <c r="R28" s="22"/>
      <c r="S28" s="21"/>
      <c r="T28"/>
      <c r="U28"/>
      <c r="Z28" s="11"/>
    </row>
    <row r="29" spans="2:28" x14ac:dyDescent="0.15">
      <c r="C29" s="15"/>
      <c r="E29" s="17" t="s">
        <v>21</v>
      </c>
      <c r="F29" s="39">
        <f>E27/C27*1000</f>
        <v>8.4086798679868</v>
      </c>
      <c r="G29" s="13"/>
      <c r="H29"/>
      <c r="I29" s="15"/>
      <c r="J29"/>
      <c r="K29" s="17" t="s">
        <v>21</v>
      </c>
      <c r="L29" s="39">
        <f>K27/I27*1000</f>
        <v>4.6291930459250334</v>
      </c>
      <c r="N29" s="21"/>
      <c r="O29" s="21"/>
      <c r="P29" s="21"/>
      <c r="Q29" s="22"/>
      <c r="R29" s="22"/>
      <c r="S29" s="21"/>
      <c r="T29"/>
      <c r="U29"/>
      <c r="V29" s="24" t="s">
        <v>21</v>
      </c>
      <c r="W29" s="39">
        <f>W27*1000</f>
        <v>9.6806890689068918</v>
      </c>
      <c r="AA29" s="24" t="s">
        <v>21</v>
      </c>
      <c r="AB29" s="39">
        <f>AB27/Z27*1000</f>
        <v>9.6806890689068901</v>
      </c>
    </row>
    <row r="30" spans="2:28" x14ac:dyDescent="0.15">
      <c r="R30" s="22"/>
      <c r="S30" s="21"/>
      <c r="T30"/>
      <c r="U30"/>
    </row>
    <row r="31" spans="2:28" ht="14" thickBot="1" x14ac:dyDescent="0.2">
      <c r="R31" s="21"/>
      <c r="S31" s="21"/>
      <c r="T31"/>
      <c r="U31"/>
    </row>
    <row r="32" spans="2:28" x14ac:dyDescent="0.15">
      <c r="R32" s="20"/>
      <c r="S32" s="21"/>
      <c r="T32"/>
      <c r="U32" s="2"/>
      <c r="V32" s="3" t="s">
        <v>26</v>
      </c>
      <c r="W32" s="49">
        <f>F29</f>
        <v>8.4086798679868</v>
      </c>
    </row>
    <row r="33" spans="18:23" x14ac:dyDescent="0.15">
      <c r="R33" s="20"/>
      <c r="S33" s="21"/>
      <c r="T33"/>
      <c r="U33" s="4"/>
      <c r="V33" s="5" t="s">
        <v>39</v>
      </c>
      <c r="W33" s="50"/>
    </row>
    <row r="34" spans="18:23" x14ac:dyDescent="0.15">
      <c r="R34" s="20"/>
      <c r="S34" s="21"/>
      <c r="T34"/>
      <c r="U34" s="4"/>
      <c r="V34" s="5"/>
      <c r="W34" s="50"/>
    </row>
    <row r="35" spans="18:23" x14ac:dyDescent="0.15">
      <c r="R35" s="20"/>
      <c r="S35" s="21"/>
      <c r="T35"/>
      <c r="U35" s="4"/>
      <c r="W35" s="51"/>
    </row>
    <row r="36" spans="18:23" x14ac:dyDescent="0.15">
      <c r="R36" s="20"/>
      <c r="S36" s="21"/>
      <c r="T36"/>
      <c r="U36" s="4"/>
      <c r="V36" s="5" t="s">
        <v>26</v>
      </c>
      <c r="W36" s="52">
        <f>L29</f>
        <v>4.6291930459250334</v>
      </c>
    </row>
    <row r="37" spans="18:23" x14ac:dyDescent="0.15">
      <c r="R37" s="20"/>
      <c r="S37" s="21"/>
      <c r="T37"/>
      <c r="U37" s="4"/>
      <c r="V37" s="5" t="s">
        <v>40</v>
      </c>
      <c r="W37" s="50"/>
    </row>
    <row r="38" spans="18:23" x14ac:dyDescent="0.15">
      <c r="R38" s="20"/>
      <c r="S38" s="21"/>
      <c r="T38"/>
      <c r="U38" s="4"/>
      <c r="W38" s="50"/>
    </row>
    <row r="39" spans="18:23" x14ac:dyDescent="0.15">
      <c r="R39" s="20"/>
      <c r="S39" s="21"/>
      <c r="T39"/>
      <c r="U39" s="4"/>
      <c r="V39" s="5" t="s">
        <v>26</v>
      </c>
      <c r="W39" s="53">
        <f>W29</f>
        <v>9.6806890689068918</v>
      </c>
    </row>
    <row r="40" spans="18:23" ht="14" thickBot="1" x14ac:dyDescent="0.2">
      <c r="R40" s="20"/>
      <c r="S40" s="21"/>
      <c r="T40" s="21"/>
      <c r="U40" s="6"/>
      <c r="V40" s="7" t="s">
        <v>41</v>
      </c>
      <c r="W40" s="54"/>
    </row>
    <row r="41" spans="18:23" x14ac:dyDescent="0.15">
      <c r="R41" s="20"/>
      <c r="S41" s="21"/>
      <c r="T41" s="21"/>
      <c r="U41" s="23"/>
      <c r="V41" s="21"/>
    </row>
    <row r="42" spans="18:23" x14ac:dyDescent="0.15">
      <c r="R42" s="20"/>
      <c r="S42" s="21"/>
      <c r="T42" s="21"/>
      <c r="U42" s="23"/>
      <c r="V42" s="21"/>
    </row>
    <row r="43" spans="18:23" x14ac:dyDescent="0.15">
      <c r="R43" s="20"/>
      <c r="S43" s="21"/>
      <c r="T43" s="21"/>
      <c r="U43" s="23"/>
      <c r="V43" s="21"/>
    </row>
    <row r="44" spans="18:23" x14ac:dyDescent="0.15">
      <c r="R44" s="20"/>
      <c r="S44" s="21"/>
      <c r="T44" s="21"/>
      <c r="U44" s="23"/>
      <c r="V44" s="21"/>
    </row>
    <row r="45" spans="18:23" x14ac:dyDescent="0.15">
      <c r="R45" s="20"/>
      <c r="S45" s="21"/>
      <c r="T45" s="21"/>
      <c r="U45" s="23"/>
      <c r="V45" s="21"/>
    </row>
    <row r="46" spans="18:23" x14ac:dyDescent="0.15">
      <c r="R46" s="20"/>
      <c r="S46" s="21"/>
      <c r="T46" s="21"/>
      <c r="U46" s="23"/>
      <c r="V46" s="21"/>
    </row>
    <row r="47" spans="18:23" x14ac:dyDescent="0.15">
      <c r="R47" s="20"/>
      <c r="S47" s="21"/>
      <c r="T47" s="21"/>
      <c r="U47" s="23"/>
      <c r="V47" s="21"/>
    </row>
    <row r="48" spans="18:23" x14ac:dyDescent="0.15">
      <c r="R48" s="20"/>
      <c r="S48" s="21"/>
      <c r="T48" s="21"/>
      <c r="U48" s="23"/>
      <c r="V48" s="21"/>
    </row>
    <row r="49" spans="18:22" x14ac:dyDescent="0.15">
      <c r="R49" s="20"/>
      <c r="S49" s="21"/>
      <c r="T49" s="21"/>
      <c r="U49" s="23"/>
      <c r="V49" s="21"/>
    </row>
    <row r="50" spans="18:22" x14ac:dyDescent="0.15">
      <c r="R50" s="20"/>
      <c r="S50" s="21"/>
      <c r="T50" s="21"/>
      <c r="U50" s="23"/>
      <c r="V50" s="21"/>
    </row>
    <row r="51" spans="18:22" x14ac:dyDescent="0.15">
      <c r="R51" s="20"/>
      <c r="S51" s="21"/>
      <c r="T51" s="21"/>
      <c r="U51" s="23"/>
      <c r="V51" s="21"/>
    </row>
    <row r="52" spans="18:22" x14ac:dyDescent="0.15">
      <c r="R52" s="20"/>
      <c r="S52" s="21"/>
      <c r="T52" s="21"/>
      <c r="U52" s="23"/>
      <c r="V52" s="21"/>
    </row>
    <row r="53" spans="18:22" x14ac:dyDescent="0.15">
      <c r="R53" s="20"/>
      <c r="S53" s="21"/>
      <c r="T53" s="21"/>
      <c r="U53" s="23"/>
      <c r="V53" s="21"/>
    </row>
    <row r="54" spans="18:22" x14ac:dyDescent="0.15">
      <c r="R54" s="21"/>
      <c r="S54" s="21"/>
      <c r="T54" s="21"/>
      <c r="U54" s="23"/>
      <c r="V54" s="21"/>
    </row>
    <row r="55" spans="18:22" x14ac:dyDescent="0.15">
      <c r="R55" s="22"/>
      <c r="S55" s="21"/>
      <c r="T55" s="21"/>
      <c r="U55" s="21"/>
      <c r="V55" s="22"/>
    </row>
    <row r="56" spans="18:22" x14ac:dyDescent="0.15">
      <c r="R56" s="22"/>
      <c r="S56" s="21"/>
      <c r="T56" s="21"/>
      <c r="U56" s="21"/>
      <c r="V56" s="22"/>
    </row>
  </sheetData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CDR_Standardization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Ernesto Amaral</cp:lastModifiedBy>
  <dcterms:created xsi:type="dcterms:W3CDTF">2008-08-20T06:01:36Z</dcterms:created>
  <dcterms:modified xsi:type="dcterms:W3CDTF">2023-05-09T18:46:47Z</dcterms:modified>
</cp:coreProperties>
</file>