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929"/>
  <workbookPr autoCompressPictures="0"/>
  <bookViews>
    <workbookView xWindow="4360" yWindow="1680" windowWidth="30900" windowHeight="15520" tabRatio="878"/>
  </bookViews>
  <sheets>
    <sheet name="Rogers_Castro_1981" sheetId="1" r:id="rId1"/>
    <sheet name="Proportional_Rogers_Castro_1981" sheetId="6" r:id="rId2"/>
    <sheet name="Prop-Northeast-Southeast" sheetId="9" r:id="rId3"/>
    <sheet name="Prop-Southeast-Northeast" sheetId="10" r:id="rId4"/>
    <sheet name="Standardization" sheetId="7" r:id="rId5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4" i="1"/>
  <c r="E13" i="10"/>
  <c r="D13" i="10"/>
  <c r="C13" i="10"/>
  <c r="B13" i="10"/>
  <c r="B13" i="9"/>
  <c r="E13" i="9"/>
  <c r="D13" i="9"/>
  <c r="C13" i="9"/>
  <c r="C16" i="7"/>
  <c r="C3" i="7"/>
  <c r="C5" i="7"/>
  <c r="C6" i="7"/>
  <c r="C7" i="7"/>
  <c r="C8" i="7"/>
  <c r="C9" i="7"/>
  <c r="C10" i="7"/>
  <c r="C11" i="7"/>
  <c r="C12" i="7"/>
  <c r="C13" i="7"/>
  <c r="B13" i="7"/>
  <c r="D3" i="7"/>
  <c r="D4" i="7"/>
  <c r="E16" i="7"/>
  <c r="E3" i="7"/>
  <c r="D5" i="7"/>
  <c r="E5" i="7"/>
  <c r="D6" i="7"/>
  <c r="E6" i="7"/>
  <c r="D7" i="7"/>
  <c r="E7" i="7"/>
  <c r="D8" i="7"/>
  <c r="E8" i="7"/>
  <c r="D9" i="7"/>
  <c r="E9" i="7"/>
  <c r="D10" i="7"/>
  <c r="E10" i="7"/>
  <c r="D11" i="7"/>
  <c r="E11" i="7"/>
  <c r="D12" i="7"/>
  <c r="E12" i="7"/>
  <c r="E13" i="7"/>
  <c r="D13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V17" i="1"/>
  <c r="V18" i="1"/>
  <c r="V19" i="1"/>
  <c r="V20" i="1"/>
  <c r="V21" i="1"/>
  <c r="V4" i="1"/>
  <c r="V5" i="1"/>
  <c r="V6" i="1"/>
  <c r="V8" i="1"/>
  <c r="V9" i="1"/>
  <c r="V10" i="1"/>
  <c r="V11" i="1"/>
  <c r="V12" i="1"/>
  <c r="V13" i="1"/>
  <c r="V14" i="1"/>
  <c r="V15" i="1"/>
  <c r="V16" i="1"/>
  <c r="V7" i="1"/>
</calcChain>
</file>

<file path=xl/sharedStrings.xml><?xml version="1.0" encoding="utf-8"?>
<sst xmlns="http://schemas.openxmlformats.org/spreadsheetml/2006/main" count="77" uniqueCount="29">
  <si>
    <t>a1</t>
  </si>
  <si>
    <t>alpha1</t>
  </si>
  <si>
    <t>a2</t>
  </si>
  <si>
    <t>alpha2</t>
  </si>
  <si>
    <t>mu2</t>
  </si>
  <si>
    <t>lambda2</t>
  </si>
  <si>
    <t>c</t>
  </si>
  <si>
    <t>Migration rate</t>
  </si>
  <si>
    <t>Parameters (Rogers and Castro, 1981: p.42)</t>
  </si>
  <si>
    <t>Level</t>
  </si>
  <si>
    <t>Ratio</t>
  </si>
  <si>
    <t>Pattern</t>
  </si>
  <si>
    <t>Total</t>
  </si>
  <si>
    <t>Proportional</t>
  </si>
  <si>
    <t>Observed, 1991</t>
  </si>
  <si>
    <t>Estimated, 1991</t>
  </si>
  <si>
    <t>Observed, 2000</t>
  </si>
  <si>
    <t>Estimated, 2000</t>
  </si>
  <si>
    <t>Northeast to Southeast (proportional)</t>
  </si>
  <si>
    <t>Southeast to Northeast (proportional)</t>
  </si>
  <si>
    <t>a3</t>
  </si>
  <si>
    <t>alpha3</t>
  </si>
  <si>
    <t>mu3</t>
  </si>
  <si>
    <t>lambda3</t>
  </si>
  <si>
    <t>Parameters (Hypothetical)</t>
  </si>
  <si>
    <t>Basic migration model</t>
  </si>
  <si>
    <t>Migration model_x000B_with an ascending inclination</t>
  </si>
  <si>
    <t>Reduced model</t>
  </si>
  <si>
    <t>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</si>
</sst>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2" defaultPivotStyle="PivotStyleLight16"/>
  <colors>
    <mruColors>
      <color rgb="FFFF0000"/>
      <color rgb="FF0000FF"/>
      <color rgb="FF7030A0"/>
      <color rgb="FFC86400"/>
      <color rgb="FFC00000"/>
      <color rgb="FF008000"/>
      <color rgb="FF6600CC"/>
      <color rgb="FF660066"/>
      <color rgb="FFCC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Rogers_Castro_1981!$V$3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Rogers_Castro_1981!$U$4:$U$21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Rogers_Castro_1981!$V$4:$V$21</c:f>
              <c:numCache>
                <c:formatCode>0.000</c:formatCode>
                <c:ptCount val="18"/>
                <c:pt idx="0">
                  <c:v>0.023</c:v>
                </c:pt>
                <c:pt idx="1">
                  <c:v>0.0151306131942527</c:v>
                </c:pt>
                <c:pt idx="2">
                  <c:v>0.0103575888234288</c:v>
                </c:pt>
                <c:pt idx="3">
                  <c:v>0.00752373570924195</c:v>
                </c:pt>
                <c:pt idx="4">
                  <c:v>0.0277794721350188</c:v>
                </c:pt>
                <c:pt idx="5">
                  <c:v>0.0364271703493678</c:v>
                </c:pt>
                <c:pt idx="6">
                  <c:v>0.0256679108116477</c:v>
                </c:pt>
                <c:pt idx="7">
                  <c:v>0.0169586133099542</c:v>
                </c:pt>
                <c:pt idx="8">
                  <c:v>0.011483706233034</c:v>
                </c:pt>
                <c:pt idx="9">
                  <c:v>0.00814705625408407</c:v>
                </c:pt>
                <c:pt idx="10">
                  <c:v>0.0061219646879707</c:v>
                </c:pt>
                <c:pt idx="11">
                  <c:v>0.00489357692750952</c:v>
                </c:pt>
                <c:pt idx="12">
                  <c:v>0.00414851325318817</c:v>
                </c:pt>
                <c:pt idx="13">
                  <c:v>0.0036966085660027</c:v>
                </c:pt>
                <c:pt idx="14">
                  <c:v>0.00342251445842294</c:v>
                </c:pt>
                <c:pt idx="15">
                  <c:v>0.0032562679736424</c:v>
                </c:pt>
                <c:pt idx="16">
                  <c:v>0.00315543438315242</c:v>
                </c:pt>
                <c:pt idx="17">
                  <c:v>0.00309427571895841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9987000"/>
        <c:axId val="-2144123960"/>
      </c:lineChart>
      <c:catAx>
        <c:axId val="-2069987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4123960"/>
        <c:crosses val="autoZero"/>
        <c:auto val="1"/>
        <c:lblAlgn val="ctr"/>
        <c:lblOffset val="100"/>
        <c:noMultiLvlLbl val="0"/>
      </c:catAx>
      <c:valAx>
        <c:axId val="-2144123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665970399533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69987000"/>
        <c:crosses val="autoZero"/>
        <c:crossBetween val="between"/>
        <c:majorUnit val="0.01"/>
        <c:minorUnit val="0.0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Rogers_Castro_1981!$F$3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Rogers_Castro_1981!$E$4:$E$21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Rogers_Castro_1981!$F$4:$F$21</c:f>
              <c:numCache>
                <c:formatCode>0.000</c:formatCode>
                <c:ptCount val="18"/>
                <c:pt idx="0">
                  <c:v>0.023</c:v>
                </c:pt>
                <c:pt idx="1">
                  <c:v>0.0151306131942527</c:v>
                </c:pt>
                <c:pt idx="2">
                  <c:v>0.0103575888234288</c:v>
                </c:pt>
                <c:pt idx="3">
                  <c:v>0.00752373570924195</c:v>
                </c:pt>
                <c:pt idx="4">
                  <c:v>0.0277794721350188</c:v>
                </c:pt>
                <c:pt idx="5">
                  <c:v>0.0364271703493678</c:v>
                </c:pt>
                <c:pt idx="6">
                  <c:v>0.0256679108116477</c:v>
                </c:pt>
                <c:pt idx="7">
                  <c:v>0.0169586133099542</c:v>
                </c:pt>
                <c:pt idx="8">
                  <c:v>0.011483706233034</c:v>
                </c:pt>
                <c:pt idx="9">
                  <c:v>0.00814705625408407</c:v>
                </c:pt>
                <c:pt idx="10">
                  <c:v>0.0061219646879707</c:v>
                </c:pt>
                <c:pt idx="11">
                  <c:v>0.00489357692750952</c:v>
                </c:pt>
                <c:pt idx="12">
                  <c:v>0.00414944873976632</c:v>
                </c:pt>
                <c:pt idx="13">
                  <c:v>0.00921480018357433</c:v>
                </c:pt>
                <c:pt idx="14">
                  <c:v>0.00455675715718434</c:v>
                </c:pt>
                <c:pt idx="15">
                  <c:v>0.00335665846880543</c:v>
                </c:pt>
                <c:pt idx="16">
                  <c:v>0.00316372606143852</c:v>
                </c:pt>
                <c:pt idx="17">
                  <c:v>0.00309495668698824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0444792"/>
        <c:axId val="-2066271000"/>
      </c:lineChart>
      <c:catAx>
        <c:axId val="-2070444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66271000"/>
        <c:crosses val="autoZero"/>
        <c:auto val="1"/>
        <c:lblAlgn val="ctr"/>
        <c:lblOffset val="100"/>
        <c:noMultiLvlLbl val="0"/>
      </c:catAx>
      <c:valAx>
        <c:axId val="-20662710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665970399533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70444792"/>
        <c:crosses val="autoZero"/>
        <c:crossBetween val="between"/>
        <c:majorUnit val="0.01"/>
        <c:minorUnit val="0.0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Rogers_Castro_1981!$N$3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 cmpd="sng">
              <a:solidFill>
                <a:schemeClr val="tx1"/>
              </a:solidFill>
              <a:round/>
            </a:ln>
            <a:effectLst>
              <a:glow>
                <a:schemeClr val="bg1"/>
              </a:glow>
              <a:softEdge rad="0"/>
            </a:effectLst>
          </c:spPr>
          <c:marker>
            <c:symbol val="none"/>
          </c:marker>
          <c:cat>
            <c:numRef>
              <c:f>Rogers_Castro_1981!$M$4:$M$21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Rogers_Castro_1981!$N$4:$N$21</c:f>
              <c:numCache>
                <c:formatCode>0.000</c:formatCode>
                <c:ptCount val="18"/>
                <c:pt idx="0">
                  <c:v>0.024</c:v>
                </c:pt>
                <c:pt idx="1">
                  <c:v>0.0162357841123283</c:v>
                </c:pt>
                <c:pt idx="2">
                  <c:v>0.011578991581589</c:v>
                </c:pt>
                <c:pt idx="3">
                  <c:v>0.00887359451681795</c:v>
                </c:pt>
                <c:pt idx="4">
                  <c:v>0.0292712968326601</c:v>
                </c:pt>
                <c:pt idx="5">
                  <c:v>0.0380758916200679</c:v>
                </c:pt>
                <c:pt idx="6">
                  <c:v>0.0274900296120382</c:v>
                </c:pt>
                <c:pt idx="7">
                  <c:v>0.0189723660174247</c:v>
                </c:pt>
                <c:pt idx="8">
                  <c:v>0.0137092471615265</c:v>
                </c:pt>
                <c:pt idx="9">
                  <c:v>0.010606659365241</c:v>
                </c:pt>
                <c:pt idx="10">
                  <c:v>0.00884024651642974</c:v>
                </c:pt>
                <c:pt idx="11">
                  <c:v>0.00789774295145595</c:v>
                </c:pt>
                <c:pt idx="12">
                  <c:v>0.00746863017592471</c:v>
                </c:pt>
                <c:pt idx="13">
                  <c:v>0.00736590523362194</c:v>
                </c:pt>
                <c:pt idx="14">
                  <c:v>0.00747771442526761</c:v>
                </c:pt>
                <c:pt idx="15">
                  <c:v>0.00773795704398046</c:v>
                </c:pt>
                <c:pt idx="16">
                  <c:v>0.00810846680754753</c:v>
                </c:pt>
                <c:pt idx="17">
                  <c:v>0.00856822311068561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6148840"/>
        <c:axId val="-2140761576"/>
      </c:lineChart>
      <c:catAx>
        <c:axId val="-2066148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0761576"/>
        <c:crosses val="autoZero"/>
        <c:auto val="1"/>
        <c:lblAlgn val="ctr"/>
        <c:lblOffset val="100"/>
        <c:noMultiLvlLbl val="0"/>
      </c:catAx>
      <c:valAx>
        <c:axId val="-21407615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665970399533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66148840"/>
        <c:crosses val="autoZero"/>
        <c:crossBetween val="between"/>
        <c:majorUnit val="0.01"/>
        <c:minorUnit val="0.0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1154855643"/>
          <c:y val="0.0509259259259259"/>
          <c:w val="0.835832895888014"/>
          <c:h val="0.794791484397784"/>
        </c:manualLayout>
      </c:layout>
      <c:lineChart>
        <c:grouping val="standard"/>
        <c:varyColors val="0"/>
        <c:ser>
          <c:idx val="0"/>
          <c:order val="0"/>
          <c:tx>
            <c:strRef>
              <c:f>Proportional_Rogers_Castro_1981!$G$2</c:f>
              <c:strCache>
                <c:ptCount val="1"/>
                <c:pt idx="0">
                  <c:v>Migration rate</c:v>
                </c:pt>
              </c:strCache>
            </c:strRef>
          </c:tx>
          <c:spPr>
            <a:ln w="635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Proportional_Rogers_Castro_1981!$E$3:$E$20</c:f>
              <c:numCache>
                <c:formatCode>General</c:formatCode>
                <c:ptCount val="18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</c:numCache>
            </c:numRef>
          </c:cat>
          <c:val>
            <c:numRef>
              <c:f>Proportional_Rogers_Castro_1981!$G$3:$G$20</c:f>
              <c:numCache>
                <c:formatCode>0.000</c:formatCode>
                <c:ptCount val="18"/>
                <c:pt idx="0">
                  <c:v>0.107343698475055</c:v>
                </c:pt>
                <c:pt idx="1">
                  <c:v>0.0706163469768063</c:v>
                </c:pt>
                <c:pt idx="2">
                  <c:v>0.0483400822430758</c:v>
                </c:pt>
                <c:pt idx="3">
                  <c:v>0.0351141572773422</c:v>
                </c:pt>
                <c:pt idx="4">
                  <c:v>0.129650055680767</c:v>
                </c:pt>
                <c:pt idx="5">
                  <c:v>0.170009877838347</c:v>
                </c:pt>
                <c:pt idx="6">
                  <c:v>0.119795151245657</c:v>
                </c:pt>
                <c:pt idx="7">
                  <c:v>0.0791478379869035</c:v>
                </c:pt>
                <c:pt idx="8">
                  <c:v>0.0535958043154309</c:v>
                </c:pt>
                <c:pt idx="9">
                  <c:v>0.0380232673912048</c:v>
                </c:pt>
                <c:pt idx="10">
                  <c:v>0.0285719274582809</c:v>
                </c:pt>
                <c:pt idx="11">
                  <c:v>0.0228388976596116</c:v>
                </c:pt>
                <c:pt idx="12">
                  <c:v>0.0193615980769565</c:v>
                </c:pt>
                <c:pt idx="13">
                  <c:v>0.0172525058821434</c:v>
                </c:pt>
                <c:pt idx="14">
                  <c:v>0.0159732765239769</c:v>
                </c:pt>
                <c:pt idx="15">
                  <c:v>0.0151973846746369</c:v>
                </c:pt>
                <c:pt idx="16">
                  <c:v>0.0147267824775189</c:v>
                </c:pt>
                <c:pt idx="17">
                  <c:v>0.014441347816285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6071160"/>
        <c:axId val="2113836328"/>
      </c:lineChart>
      <c:catAx>
        <c:axId val="-2066071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2076552930884"/>
              <c:y val="0.92432852143482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3836328"/>
        <c:crosses val="autoZero"/>
        <c:auto val="1"/>
        <c:lblAlgn val="ctr"/>
        <c:lblOffset val="100"/>
        <c:noMultiLvlLbl val="0"/>
      </c:catAx>
      <c:valAx>
        <c:axId val="2113836328"/>
        <c:scaling>
          <c:orientation val="minMax"/>
          <c:max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15548592884222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66071160"/>
        <c:crosses val="autoZero"/>
        <c:crossBetween val="between"/>
        <c:majorUnit val="0.04"/>
        <c:min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698016914552"/>
          <c:y val="0.0509259259259259"/>
          <c:w val="0.857746427529892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'Prop-Northeast-Southeast'!$B$2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'Prop-Northeast-Southeast'!$A$3:$A$12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'Prop-Northeast-Southeast'!$B$3:$B$12</c:f>
              <c:numCache>
                <c:formatCode>0.000</c:formatCode>
                <c:ptCount val="10"/>
                <c:pt idx="0">
                  <c:v>0.135929897427559</c:v>
                </c:pt>
                <c:pt idx="1">
                  <c:v>0.288671910762787</c:v>
                </c:pt>
                <c:pt idx="2">
                  <c:v>0.178851991891861</c:v>
                </c:pt>
                <c:pt idx="3">
                  <c:v>0.100976124405861</c:v>
                </c:pt>
                <c:pt idx="4">
                  <c:v>0.0714393481612205</c:v>
                </c:pt>
                <c:pt idx="5">
                  <c:v>0.0602400936186314</c:v>
                </c:pt>
                <c:pt idx="6">
                  <c:v>0.0537459962069988</c:v>
                </c:pt>
                <c:pt idx="7">
                  <c:v>0.0475808046758175</c:v>
                </c:pt>
                <c:pt idx="8">
                  <c:v>0.0339183062314987</c:v>
                </c:pt>
                <c:pt idx="9">
                  <c:v>0.0286455415189266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'Prop-Northeast-Southeast'!$D$2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'Prop-Northeast-Southeast'!$A$3:$A$12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'Prop-Northeast-Southeast'!$D$3:$D$12</c:f>
              <c:numCache>
                <c:formatCode>0.000</c:formatCode>
                <c:ptCount val="10"/>
                <c:pt idx="0">
                  <c:v>0.138159140944481</c:v>
                </c:pt>
                <c:pt idx="1">
                  <c:v>0.280775964260101</c:v>
                </c:pt>
                <c:pt idx="2">
                  <c:v>0.189087122678757</c:v>
                </c:pt>
                <c:pt idx="3">
                  <c:v>0.115667633712292</c:v>
                </c:pt>
                <c:pt idx="4">
                  <c:v>0.0756400227546692</c:v>
                </c:pt>
                <c:pt idx="5">
                  <c:v>0.0561131313443184</c:v>
                </c:pt>
                <c:pt idx="6">
                  <c:v>0.0464427135884762</c:v>
                </c:pt>
                <c:pt idx="7">
                  <c:v>0.0397741459310055</c:v>
                </c:pt>
                <c:pt idx="8">
                  <c:v>0.0332774743437767</c:v>
                </c:pt>
                <c:pt idx="9">
                  <c:v>0.0250626318156719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'Prop-Northeast-Southeast'!$C$2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'Prop-Northeast-Southeast'!$A$3:$A$12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'Prop-Northeast-Southeast'!$C$3:$C$12</c:f>
              <c:numCache>
                <c:formatCode>0.000</c:formatCode>
                <c:ptCount val="10"/>
                <c:pt idx="0">
                  <c:v>0.135921984910965</c:v>
                </c:pt>
                <c:pt idx="1">
                  <c:v>0.288813978433609</c:v>
                </c:pt>
                <c:pt idx="2">
                  <c:v>0.175768092274666</c:v>
                </c:pt>
                <c:pt idx="3">
                  <c:v>0.108134344220161</c:v>
                </c:pt>
                <c:pt idx="4">
                  <c:v>0.0731328278779983</c:v>
                </c:pt>
                <c:pt idx="5">
                  <c:v>0.055133081972599</c:v>
                </c:pt>
                <c:pt idx="6">
                  <c:v>0.0458792373538017</c:v>
                </c:pt>
                <c:pt idx="7">
                  <c:v>0.0411218181252479</c:v>
                </c:pt>
                <c:pt idx="8">
                  <c:v>0.0386760123074055</c:v>
                </c:pt>
                <c:pt idx="9">
                  <c:v>0.0374186225235462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'Prop-Northeast-Southeast'!$E$2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'Prop-Northeast-Southeast'!$A$3:$A$12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'Prop-Northeast-Southeast'!$E$3:$E$12</c:f>
              <c:numCache>
                <c:formatCode>0.000</c:formatCode>
                <c:ptCount val="10"/>
                <c:pt idx="0">
                  <c:v>0.1381456553936</c:v>
                </c:pt>
                <c:pt idx="1">
                  <c:v>0.280907452106476</c:v>
                </c:pt>
                <c:pt idx="2">
                  <c:v>0.187824174761772</c:v>
                </c:pt>
                <c:pt idx="3">
                  <c:v>0.117489315569401</c:v>
                </c:pt>
                <c:pt idx="4">
                  <c:v>0.0775404125452042</c:v>
                </c:pt>
                <c:pt idx="5">
                  <c:v>0.0553944744169712</c:v>
                </c:pt>
                <c:pt idx="6">
                  <c:v>0.0431454367935657</c:v>
                </c:pt>
                <c:pt idx="7">
                  <c:v>0.0363718569278717</c:v>
                </c:pt>
                <c:pt idx="8">
                  <c:v>0.0326262190937996</c:v>
                </c:pt>
                <c:pt idx="9">
                  <c:v>0.0305549688637257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0532152"/>
        <c:axId val="-2042614040"/>
      </c:lineChart>
      <c:catAx>
        <c:axId val="-2070532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42614040"/>
        <c:crosses val="autoZero"/>
        <c:auto val="1"/>
        <c:lblAlgn val="ctr"/>
        <c:lblOffset val="100"/>
        <c:noMultiLvlLbl val="0"/>
      </c:catAx>
      <c:valAx>
        <c:axId val="-2042614040"/>
        <c:scaling>
          <c:orientation val="minMax"/>
          <c:max val="0.3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0555555555555555"/>
              <c:y val="0.16758220326625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70532152"/>
        <c:crosses val="autoZero"/>
        <c:crossBetween val="between"/>
        <c:majorUnit val="0.06"/>
        <c:minorUnit val="0.03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698016914552"/>
          <c:y val="0.0509259259259259"/>
          <c:w val="0.857746427529892"/>
          <c:h val="0.698828375619714"/>
        </c:manualLayout>
      </c:layout>
      <c:lineChart>
        <c:grouping val="standard"/>
        <c:varyColors val="0"/>
        <c:ser>
          <c:idx val="0"/>
          <c:order val="0"/>
          <c:tx>
            <c:strRef>
              <c:f>'Prop-Southeast-Northeast'!$B$2</c:f>
              <c:strCache>
                <c:ptCount val="1"/>
                <c:pt idx="0">
                  <c:v>Observed, 1991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dPt>
            <c:idx val="1"/>
            <c:bubble3D val="0"/>
          </c:dPt>
          <c:cat>
            <c:numRef>
              <c:f>'Prop-Southeast-Northeast'!$A$3:$A$12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'Prop-Southeast-Northeast'!$B$3:$B$12</c:f>
              <c:numCache>
                <c:formatCode>0.000</c:formatCode>
                <c:ptCount val="10"/>
                <c:pt idx="0">
                  <c:v>0.0438318178057671</c:v>
                </c:pt>
                <c:pt idx="1">
                  <c:v>0.0793751403689384</c:v>
                </c:pt>
                <c:pt idx="2">
                  <c:v>0.136684909462929</c:v>
                </c:pt>
                <c:pt idx="3">
                  <c:v>0.163998156785965</c:v>
                </c:pt>
                <c:pt idx="4">
                  <c:v>0.161271661520004</c:v>
                </c:pt>
                <c:pt idx="5">
                  <c:v>0.120845563709736</c:v>
                </c:pt>
                <c:pt idx="6">
                  <c:v>0.0886442214250564</c:v>
                </c:pt>
                <c:pt idx="7">
                  <c:v>0.0839839950203895</c:v>
                </c:pt>
                <c:pt idx="8">
                  <c:v>0.0684490203857422</c:v>
                </c:pt>
                <c:pt idx="9">
                  <c:v>0.0529154986143112</c:v>
                </c:pt>
              </c:numCache>
            </c:numRef>
          </c:val>
          <c:smooth val="1"/>
        </c:ser>
        <c:ser>
          <c:idx val="2"/>
          <c:order val="1"/>
          <c:tx>
            <c:strRef>
              <c:f>'Prop-Southeast-Northeast'!$D$2</c:f>
              <c:strCache>
                <c:ptCount val="1"/>
                <c:pt idx="0">
                  <c:v>Observed, 2000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C86400"/>
              </a:solidFill>
              <a:ln w="9525">
                <a:noFill/>
              </a:ln>
              <a:effectLst/>
            </c:spPr>
          </c:marker>
          <c:cat>
            <c:numRef>
              <c:f>'Prop-Southeast-Northeast'!$A$3:$A$12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'Prop-Southeast-Northeast'!$D$3:$D$12</c:f>
              <c:numCache>
                <c:formatCode>0.000</c:formatCode>
                <c:ptCount val="10"/>
                <c:pt idx="0">
                  <c:v>0.0530736893415451</c:v>
                </c:pt>
                <c:pt idx="1">
                  <c:v>0.0705414786934853</c:v>
                </c:pt>
                <c:pt idx="2">
                  <c:v>0.142398849129677</c:v>
                </c:pt>
                <c:pt idx="3">
                  <c:v>0.161861583590507</c:v>
                </c:pt>
                <c:pt idx="4">
                  <c:v>0.130507528781891</c:v>
                </c:pt>
                <c:pt idx="5">
                  <c:v>0.118040293455124</c:v>
                </c:pt>
                <c:pt idx="6">
                  <c:v>0.102187179028988</c:v>
                </c:pt>
                <c:pt idx="7">
                  <c:v>0.0882240086793899</c:v>
                </c:pt>
                <c:pt idx="8">
                  <c:v>0.0746115818619728</c:v>
                </c:pt>
                <c:pt idx="9">
                  <c:v>0.0585537888109684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'Prop-Southeast-Northeast'!$C$2</c:f>
              <c:strCache>
                <c:ptCount val="1"/>
                <c:pt idx="0">
                  <c:v>Estimated, 1991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7"/>
              <c:spPr>
                <a:noFill/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'Prop-Southeast-Northeast'!$A$3:$A$12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'Prop-Southeast-Northeast'!$C$3:$C$12</c:f>
              <c:numCache>
                <c:formatCode>0.000</c:formatCode>
                <c:ptCount val="10"/>
                <c:pt idx="0">
                  <c:v>0.0458369962871075</c:v>
                </c:pt>
                <c:pt idx="1">
                  <c:v>0.0776801705360413</c:v>
                </c:pt>
                <c:pt idx="2">
                  <c:v>0.137520536780357</c:v>
                </c:pt>
                <c:pt idx="3">
                  <c:v>0.166633278131485</c:v>
                </c:pt>
                <c:pt idx="4">
                  <c:v>0.153768122196197</c:v>
                </c:pt>
                <c:pt idx="5">
                  <c:v>0.124581672251225</c:v>
                </c:pt>
                <c:pt idx="6">
                  <c:v>0.0972617790102958</c:v>
                </c:pt>
                <c:pt idx="7">
                  <c:v>0.0772026181221008</c:v>
                </c:pt>
                <c:pt idx="8">
                  <c:v>0.063932828605175</c:v>
                </c:pt>
                <c:pt idx="9">
                  <c:v>0.0555819943547249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'Prop-Southeast-Northeast'!$E$2</c:f>
              <c:strCache>
                <c:ptCount val="1"/>
                <c:pt idx="0">
                  <c:v>Estimated, 2000</c:v>
                </c:pt>
              </c:strCache>
            </c:strRef>
          </c:tx>
          <c:spPr>
            <a:ln w="50800" cap="rnd">
              <a:solidFill>
                <a:srgbClr val="C86400"/>
              </a:solidFill>
              <a:round/>
            </a:ln>
            <a:effectLst/>
          </c:spPr>
          <c:marker>
            <c:symbol val="none"/>
          </c:marker>
          <c:cat>
            <c:numRef>
              <c:f>'Prop-Southeast-Northeast'!$A$3:$A$12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'Prop-Southeast-Northeast'!$E$3:$E$12</c:f>
              <c:numCache>
                <c:formatCode>0.000</c:formatCode>
                <c:ptCount val="10"/>
                <c:pt idx="0">
                  <c:v>0.0505336746573448</c:v>
                </c:pt>
                <c:pt idx="1">
                  <c:v>0.0703213885426521</c:v>
                </c:pt>
                <c:pt idx="2">
                  <c:v>0.143172308802605</c:v>
                </c:pt>
                <c:pt idx="3">
                  <c:v>0.158455178141594</c:v>
                </c:pt>
                <c:pt idx="4">
                  <c:v>0.138206198811531</c:v>
                </c:pt>
                <c:pt idx="5">
                  <c:v>0.115400291979313</c:v>
                </c:pt>
                <c:pt idx="6">
                  <c:v>0.0973762944340706</c:v>
                </c:pt>
                <c:pt idx="7">
                  <c:v>0.0841470509767532</c:v>
                </c:pt>
                <c:pt idx="8">
                  <c:v>0.0746131390333176</c:v>
                </c:pt>
                <c:pt idx="9">
                  <c:v>0.0677744820713997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8708440"/>
        <c:axId val="-2070430584"/>
      </c:lineChart>
      <c:catAx>
        <c:axId val="-2078708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9298750850588"/>
              <c:y val="0.8068474773986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70430584"/>
        <c:crosses val="autoZero"/>
        <c:auto val="1"/>
        <c:lblAlgn val="ctr"/>
        <c:lblOffset val="100"/>
        <c:noMultiLvlLbl val="0"/>
      </c:catAx>
      <c:valAx>
        <c:axId val="-2070430584"/>
        <c:scaling>
          <c:orientation val="minMax"/>
          <c:max val="0.3"/>
        </c:scaling>
        <c:delete val="0"/>
        <c:axPos val="l"/>
        <c:majorGridlines>
          <c:spPr>
            <a:ln w="9525" cap="flat" cmpd="sng" algn="ctr">
              <a:solidFill>
                <a:srgbClr val="808080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Proportional migration rates</a:t>
                </a:r>
              </a:p>
            </c:rich>
          </c:tx>
          <c:layout>
            <c:manualLayout>
              <c:xMode val="edge"/>
              <c:yMode val="edge"/>
              <c:x val="0.00555555555555555"/>
              <c:y val="0.16758220326625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78708440"/>
        <c:crosses val="autoZero"/>
        <c:crossBetween val="between"/>
        <c:majorUnit val="0.06"/>
        <c:minorUnit val="0.03"/>
      </c:valAx>
      <c:spPr>
        <a:noFill/>
        <a:ln w="12700">
          <a:solidFill>
            <a:srgbClr val="808080"/>
          </a:solidFill>
        </a:ln>
        <a:effectLst/>
      </c:spPr>
    </c:plotArea>
    <c:legend>
      <c:legendPos val="b"/>
      <c:layout>
        <c:manualLayout>
          <c:xMode val="edge"/>
          <c:yMode val="edge"/>
          <c:x val="0.209404466802761"/>
          <c:y val="0.87074602653835"/>
          <c:w val="0.665904199475066"/>
          <c:h val="0.112910420250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114610673666"/>
          <c:y val="0.0509259259259259"/>
          <c:w val="0.830329833770779"/>
          <c:h val="0.810995188101487"/>
        </c:manualLayout>
      </c:layout>
      <c:lineChart>
        <c:grouping val="standard"/>
        <c:varyColors val="0"/>
        <c:ser>
          <c:idx val="1"/>
          <c:order val="0"/>
          <c:tx>
            <c:strRef>
              <c:f>Standardization!$C$2</c:f>
              <c:strCache>
                <c:ptCount val="1"/>
                <c:pt idx="0">
                  <c:v>Level</c:v>
                </c:pt>
              </c:strCache>
            </c:strRef>
          </c:tx>
          <c:spPr>
            <a:ln w="381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11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Standardization!$A$3:$A$12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Standardization!$C$3:$C$12</c:f>
              <c:numCache>
                <c:formatCode>0.000</c:formatCode>
                <c:ptCount val="10"/>
                <c:pt idx="0">
                  <c:v>0.00442855689391349</c:v>
                </c:pt>
                <c:pt idx="1">
                  <c:v>0.009</c:v>
                </c:pt>
                <c:pt idx="2">
                  <c:v>0.00606100360560823</c:v>
                </c:pt>
                <c:pt idx="3">
                  <c:v>0.00370761351835188</c:v>
                </c:pt>
                <c:pt idx="4">
                  <c:v>0.00242456741171539</c:v>
                </c:pt>
                <c:pt idx="5">
                  <c:v>0.00179865182675746</c:v>
                </c:pt>
                <c:pt idx="6">
                  <c:v>0.00148867598890267</c:v>
                </c:pt>
                <c:pt idx="7">
                  <c:v>0.00127492152128932</c:v>
                </c:pt>
                <c:pt idx="8">
                  <c:v>0.0010666770362704</c:v>
                </c:pt>
                <c:pt idx="9">
                  <c:v>0.000803358284074022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Standardization!$B$2</c:f>
              <c:strCache>
                <c:ptCount val="1"/>
                <c:pt idx="0">
                  <c:v>Pattern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circle"/>
              <c:size val="11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</c:dPt>
          <c:cat>
            <c:numRef>
              <c:f>Standardization!$A$3:$A$12</c:f>
              <c:numCache>
                <c:formatCode>General</c:formatCode>
                <c:ptCount val="10"/>
                <c:pt idx="0">
                  <c:v>15.0</c:v>
                </c:pt>
                <c:pt idx="1">
                  <c:v>20.0</c:v>
                </c:pt>
                <c:pt idx="2">
                  <c:v>25.0</c:v>
                </c:pt>
                <c:pt idx="3">
                  <c:v>30.0</c:v>
                </c:pt>
                <c:pt idx="4">
                  <c:v>35.0</c:v>
                </c:pt>
                <c:pt idx="5">
                  <c:v>40.0</c:v>
                </c:pt>
                <c:pt idx="6">
                  <c:v>45.0</c:v>
                </c:pt>
                <c:pt idx="7">
                  <c:v>50.0</c:v>
                </c:pt>
                <c:pt idx="8">
                  <c:v>55.0</c:v>
                </c:pt>
                <c:pt idx="9">
                  <c:v>60.0</c:v>
                </c:pt>
              </c:numCache>
            </c:numRef>
          </c:cat>
          <c:val>
            <c:numRef>
              <c:f>Standardization!$B$3:$B$12</c:f>
              <c:numCache>
                <c:formatCode>0.000</c:formatCode>
                <c:ptCount val="10"/>
                <c:pt idx="0">
                  <c:v>0.0034896235447377</c:v>
                </c:pt>
                <c:pt idx="1">
                  <c:v>0.00709183886647224</c:v>
                </c:pt>
                <c:pt idx="2">
                  <c:v>0.00477596232667565</c:v>
                </c:pt>
                <c:pt idx="3">
                  <c:v>0.00292153307236731</c:v>
                </c:pt>
                <c:pt idx="4">
                  <c:v>0.0019105157116428</c:v>
                </c:pt>
                <c:pt idx="5">
                  <c:v>0.00141730543691665</c:v>
                </c:pt>
                <c:pt idx="6">
                  <c:v>0.00117305002640933</c:v>
                </c:pt>
                <c:pt idx="7">
                  <c:v>0.00100461533293128</c:v>
                </c:pt>
                <c:pt idx="8">
                  <c:v>0.000840522407088428</c:v>
                </c:pt>
                <c:pt idx="9">
                  <c:v>0.000633031944744289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0432456"/>
        <c:axId val="-2066659176"/>
      </c:lineChart>
      <c:catAx>
        <c:axId val="-2130432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851746807368"/>
              <c:y val="0.9335877806940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66659176"/>
        <c:crosses val="autoZero"/>
        <c:auto val="1"/>
        <c:lblAlgn val="ctr"/>
        <c:lblOffset val="100"/>
        <c:noMultiLvlLbl val="0"/>
      </c:catAx>
      <c:valAx>
        <c:axId val="-2066659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9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Migration rates</a:t>
                </a:r>
              </a:p>
            </c:rich>
          </c:tx>
          <c:layout>
            <c:manualLayout>
              <c:xMode val="edge"/>
              <c:yMode val="edge"/>
              <c:x val="0.00710454943132108"/>
              <c:y val="0.2990044473607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30432456"/>
        <c:crosses val="autoZero"/>
        <c:crossBetween val="between"/>
        <c:majorUnit val="0.002"/>
        <c:minorUnit val="0.00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9941130501719"/>
          <c:y val="0.175925925925926"/>
          <c:w val="0.307006903459512"/>
          <c:h val="0.225814377369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5" l="0.511811024" r="0.511811024" t="0.787401575" header="0.31496062" footer="0.3149606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15875</xdr:colOff>
      <xdr:row>22</xdr:row>
      <xdr:rowOff>173037</xdr:rowOff>
    </xdr:from>
    <xdr:to>
      <xdr:col>23</xdr:col>
      <xdr:colOff>53975</xdr:colOff>
      <xdr:row>37</xdr:row>
      <xdr:rowOff>71437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23</xdr:row>
      <xdr:rowOff>12700</xdr:rowOff>
    </xdr:from>
    <xdr:to>
      <xdr:col>7</xdr:col>
      <xdr:colOff>38100</xdr:colOff>
      <xdr:row>37</xdr:row>
      <xdr:rowOff>88900</xdr:rowOff>
    </xdr:to>
    <xdr:graphicFrame macro="">
      <xdr:nvGraphicFramePr>
        <xdr:cNvPr id="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23</xdr:row>
      <xdr:rowOff>12700</xdr:rowOff>
    </xdr:from>
    <xdr:to>
      <xdr:col>15</xdr:col>
      <xdr:colOff>63500</xdr:colOff>
      <xdr:row>37</xdr:row>
      <xdr:rowOff>88900</xdr:rowOff>
    </xdr:to>
    <xdr:graphicFrame macro="">
      <xdr:nvGraphicFramePr>
        <xdr:cNvPr id="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41275</xdr:colOff>
      <xdr:row>1</xdr:row>
      <xdr:rowOff>46037</xdr:rowOff>
    </xdr:from>
    <xdr:to>
      <xdr:col>15</xdr:col>
      <xdr:colOff>346075</xdr:colOff>
      <xdr:row>15</xdr:row>
      <xdr:rowOff>122237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19</xdr:col>
      <xdr:colOff>304800</xdr:colOff>
      <xdr:row>28</xdr:row>
      <xdr:rowOff>152400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19</xdr:col>
      <xdr:colOff>304800</xdr:colOff>
      <xdr:row>28</xdr:row>
      <xdr:rowOff>152400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41275</xdr:colOff>
      <xdr:row>1</xdr:row>
      <xdr:rowOff>46037</xdr:rowOff>
    </xdr:from>
    <xdr:to>
      <xdr:col>13</xdr:col>
      <xdr:colOff>362744</xdr:colOff>
      <xdr:row>15</xdr:row>
      <xdr:rowOff>122237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workbookViewId="0"/>
  </sheetViews>
  <sheetFormatPr baseColWidth="10" defaultColWidth="8.83203125" defaultRowHeight="14" x14ac:dyDescent="0"/>
  <cols>
    <col min="6" max="6" width="13.6640625" bestFit="1" customWidth="1"/>
    <col min="14" max="14" width="12.1640625" bestFit="1" customWidth="1"/>
    <col min="22" max="22" width="12.33203125" bestFit="1" customWidth="1"/>
  </cols>
  <sheetData>
    <row r="1" spans="1:22">
      <c r="A1" s="2" t="s">
        <v>25</v>
      </c>
      <c r="I1" s="2" t="s">
        <v>26</v>
      </c>
      <c r="Q1" s="2" t="s">
        <v>27</v>
      </c>
    </row>
    <row r="2" spans="1:22">
      <c r="A2" s="2" t="s">
        <v>24</v>
      </c>
      <c r="I2" s="2" t="s">
        <v>24</v>
      </c>
      <c r="Q2" s="2" t="s">
        <v>8</v>
      </c>
      <c r="S2" s="3"/>
    </row>
    <row r="3" spans="1:22">
      <c r="A3" s="6" t="s">
        <v>0</v>
      </c>
      <c r="B3" s="3">
        <v>0.02</v>
      </c>
      <c r="E3" s="6" t="s">
        <v>28</v>
      </c>
      <c r="F3" s="6" t="s">
        <v>7</v>
      </c>
      <c r="I3" s="6" t="s">
        <v>0</v>
      </c>
      <c r="J3" s="3">
        <v>0.02</v>
      </c>
      <c r="M3" s="6" t="s">
        <v>28</v>
      </c>
      <c r="N3" s="6" t="s">
        <v>7</v>
      </c>
      <c r="Q3" s="6" t="s">
        <v>0</v>
      </c>
      <c r="R3" s="3">
        <v>0.02</v>
      </c>
      <c r="S3" s="3"/>
      <c r="U3" s="6" t="s">
        <v>28</v>
      </c>
      <c r="V3" s="6" t="s">
        <v>7</v>
      </c>
    </row>
    <row r="4" spans="1:22">
      <c r="A4" s="6" t="s">
        <v>1</v>
      </c>
      <c r="B4" s="3">
        <v>0.1</v>
      </c>
      <c r="E4" s="1">
        <v>0</v>
      </c>
      <c r="F4" s="5">
        <f t="shared" ref="F4:F21" si="0">(B$3*EXP(-B$4*E4))+(B$6*EXP((-B$8*(E4-B$7))-EXP(-B$9*(E4-B$7)))+(B$11*EXP((-B$13*(E4-B$12))-EXP(-B$14*(E4-B$12)))+B$16))</f>
        <v>2.3E-2</v>
      </c>
      <c r="I4" s="6" t="s">
        <v>1</v>
      </c>
      <c r="J4" s="3">
        <v>0.1</v>
      </c>
      <c r="M4" s="1">
        <v>0</v>
      </c>
      <c r="N4" s="5">
        <f>(J$3*EXP(-J$4*M4))+(J$6*EXP((-J$8*(M4-J$7))-EXP(-J$9*(M4-J$7)))+(J$11*EXP(J$13*M4))+J$16)</f>
        <v>2.4E-2</v>
      </c>
      <c r="Q4" s="6" t="s">
        <v>1</v>
      </c>
      <c r="R4" s="3">
        <v>0.1</v>
      </c>
      <c r="S4" s="3"/>
      <c r="U4" s="1">
        <v>0</v>
      </c>
      <c r="V4" s="5">
        <f t="shared" ref="V4:V21" si="1">(R$3*EXP(-R$4*U4))+(R$6*EXP((-R$8*(U4-R$7))-EXP(-R$9*(U4-R$7)))+R$16)</f>
        <v>2.3E-2</v>
      </c>
    </row>
    <row r="5" spans="1:22">
      <c r="A5" s="6"/>
      <c r="B5" s="3"/>
      <c r="E5" s="1">
        <v>5</v>
      </c>
      <c r="F5" s="5">
        <f t="shared" si="0"/>
        <v>1.5130613194252667E-2</v>
      </c>
      <c r="I5" s="6"/>
      <c r="J5" s="3"/>
      <c r="M5" s="1">
        <v>5</v>
      </c>
      <c r="N5" s="5">
        <f t="shared" ref="N5:N21" si="2">(J$3*EXP(-J$4*M5))+(J$6*EXP((-J$8*(M5-J$7))-EXP(-J$9*(M5-J$7)))+(J$11*EXP(J$13*M5))+J$16)</f>
        <v>1.6235784112328316E-2</v>
      </c>
      <c r="Q5" s="6"/>
      <c r="R5" s="3"/>
      <c r="S5" s="3"/>
      <c r="U5" s="1">
        <v>5</v>
      </c>
      <c r="V5" s="5">
        <f t="shared" si="1"/>
        <v>1.5130613194252667E-2</v>
      </c>
    </row>
    <row r="6" spans="1:22">
      <c r="A6" s="6" t="s">
        <v>2</v>
      </c>
      <c r="B6" s="3">
        <v>0.06</v>
      </c>
      <c r="E6" s="1">
        <v>10</v>
      </c>
      <c r="F6" s="5">
        <f t="shared" si="0"/>
        <v>1.0357588823428847E-2</v>
      </c>
      <c r="I6" s="6" t="s">
        <v>2</v>
      </c>
      <c r="J6" s="3">
        <v>0.06</v>
      </c>
      <c r="M6" s="1">
        <v>10</v>
      </c>
      <c r="N6" s="5">
        <f t="shared" si="2"/>
        <v>1.1578991581589017E-2</v>
      </c>
      <c r="Q6" s="6" t="s">
        <v>2</v>
      </c>
      <c r="R6" s="3">
        <v>0.06</v>
      </c>
      <c r="S6" s="4"/>
      <c r="U6" s="1">
        <v>10</v>
      </c>
      <c r="V6" s="5">
        <f t="shared" si="1"/>
        <v>1.0357588823428847E-2</v>
      </c>
    </row>
    <row r="7" spans="1:22">
      <c r="A7" s="6" t="s">
        <v>4</v>
      </c>
      <c r="B7" s="4">
        <v>20</v>
      </c>
      <c r="E7" s="1">
        <v>15</v>
      </c>
      <c r="F7" s="5">
        <f t="shared" si="0"/>
        <v>7.5237357092419535E-3</v>
      </c>
      <c r="I7" s="6" t="s">
        <v>4</v>
      </c>
      <c r="J7" s="4">
        <v>20</v>
      </c>
      <c r="M7" s="1">
        <v>15</v>
      </c>
      <c r="N7" s="5">
        <f t="shared" si="2"/>
        <v>8.8735945168179568E-3</v>
      </c>
      <c r="Q7" s="6" t="s">
        <v>4</v>
      </c>
      <c r="R7" s="4">
        <v>20</v>
      </c>
      <c r="S7" s="3"/>
      <c r="U7" s="1">
        <v>15</v>
      </c>
      <c r="V7" s="5">
        <f t="shared" si="1"/>
        <v>7.5237357092419535E-3</v>
      </c>
    </row>
    <row r="8" spans="1:22">
      <c r="A8" s="6" t="s">
        <v>3</v>
      </c>
      <c r="B8" s="3">
        <v>0.1</v>
      </c>
      <c r="E8" s="1">
        <v>20</v>
      </c>
      <c r="F8" s="5">
        <f t="shared" si="0"/>
        <v>2.7779472135018794E-2</v>
      </c>
      <c r="I8" s="6" t="s">
        <v>3</v>
      </c>
      <c r="J8" s="3">
        <v>0.1</v>
      </c>
      <c r="M8" s="1">
        <v>20</v>
      </c>
      <c r="N8" s="5">
        <f t="shared" si="2"/>
        <v>2.9271296832660065E-2</v>
      </c>
      <c r="Q8" s="6" t="s">
        <v>3</v>
      </c>
      <c r="R8" s="3">
        <v>0.1</v>
      </c>
      <c r="S8" s="3"/>
      <c r="U8" s="1">
        <v>20</v>
      </c>
      <c r="V8" s="5">
        <f t="shared" si="1"/>
        <v>2.7779472135018794E-2</v>
      </c>
    </row>
    <row r="9" spans="1:22">
      <c r="A9" s="6" t="s">
        <v>5</v>
      </c>
      <c r="B9" s="3">
        <v>0.4</v>
      </c>
      <c r="E9" s="1">
        <v>25</v>
      </c>
      <c r="F9" s="5">
        <f t="shared" si="0"/>
        <v>3.6427170349367759E-2</v>
      </c>
      <c r="I9" s="6" t="s">
        <v>5</v>
      </c>
      <c r="J9" s="3">
        <v>0.4</v>
      </c>
      <c r="M9" s="1">
        <v>25</v>
      </c>
      <c r="N9" s="5">
        <f t="shared" si="2"/>
        <v>3.8075891620067887E-2</v>
      </c>
      <c r="Q9" s="6" t="s">
        <v>5</v>
      </c>
      <c r="R9" s="3">
        <v>0.4</v>
      </c>
      <c r="U9" s="1">
        <v>25</v>
      </c>
      <c r="V9" s="5">
        <f t="shared" si="1"/>
        <v>3.6427170349367759E-2</v>
      </c>
    </row>
    <row r="10" spans="1:22">
      <c r="A10" s="2"/>
      <c r="E10" s="1">
        <v>30</v>
      </c>
      <c r="F10" s="5">
        <f t="shared" si="0"/>
        <v>2.5667910811647685E-2</v>
      </c>
      <c r="I10" s="2"/>
      <c r="M10" s="1">
        <v>30</v>
      </c>
      <c r="N10" s="5">
        <f t="shared" si="2"/>
        <v>2.7490029612038194E-2</v>
      </c>
      <c r="Q10" s="2"/>
      <c r="S10" s="5"/>
      <c r="U10" s="1">
        <v>30</v>
      </c>
      <c r="V10" s="5">
        <f t="shared" si="1"/>
        <v>2.5667910811647685E-2</v>
      </c>
    </row>
    <row r="11" spans="1:22">
      <c r="A11" s="6" t="s">
        <v>20</v>
      </c>
      <c r="B11" s="3">
        <v>1.4999999999999999E-2</v>
      </c>
      <c r="E11" s="1">
        <v>35</v>
      </c>
      <c r="F11" s="5">
        <f t="shared" si="0"/>
        <v>1.6958613309954254E-2</v>
      </c>
      <c r="I11" s="6" t="s">
        <v>20</v>
      </c>
      <c r="J11" s="3">
        <v>1E-3</v>
      </c>
      <c r="M11" s="1">
        <v>35</v>
      </c>
      <c r="N11" s="5">
        <f t="shared" si="2"/>
        <v>1.8972366017424733E-2</v>
      </c>
      <c r="Q11" s="6" t="s">
        <v>20</v>
      </c>
      <c r="U11" s="1">
        <v>35</v>
      </c>
      <c r="V11" s="5">
        <f t="shared" si="1"/>
        <v>1.6958613309954254E-2</v>
      </c>
    </row>
    <row r="12" spans="1:22">
      <c r="A12" s="6" t="s">
        <v>22</v>
      </c>
      <c r="B12" s="4">
        <v>65</v>
      </c>
      <c r="E12" s="1">
        <v>40</v>
      </c>
      <c r="F12" s="5">
        <f t="shared" si="0"/>
        <v>1.1483706233034003E-2</v>
      </c>
      <c r="I12" s="6" t="s">
        <v>22</v>
      </c>
      <c r="J12" s="4"/>
      <c r="M12" s="1">
        <v>40</v>
      </c>
      <c r="N12" s="5">
        <f t="shared" si="2"/>
        <v>1.3709247161526472E-2</v>
      </c>
      <c r="Q12" s="6" t="s">
        <v>22</v>
      </c>
      <c r="U12" s="1">
        <v>40</v>
      </c>
      <c r="V12" s="5">
        <f t="shared" si="1"/>
        <v>1.1483706233034003E-2</v>
      </c>
    </row>
    <row r="13" spans="1:22">
      <c r="A13" s="6" t="s">
        <v>21</v>
      </c>
      <c r="B13" s="3">
        <v>0.5</v>
      </c>
      <c r="E13" s="1">
        <v>45</v>
      </c>
      <c r="F13" s="5">
        <f t="shared" si="0"/>
        <v>8.1470562540840678E-3</v>
      </c>
      <c r="I13" s="6" t="s">
        <v>21</v>
      </c>
      <c r="J13" s="3">
        <v>0.02</v>
      </c>
      <c r="M13" s="1">
        <v>45</v>
      </c>
      <c r="N13" s="5">
        <f t="shared" si="2"/>
        <v>1.0606659365241019E-2</v>
      </c>
      <c r="Q13" s="6" t="s">
        <v>21</v>
      </c>
      <c r="U13" s="1">
        <v>45</v>
      </c>
      <c r="V13" s="5">
        <f t="shared" si="1"/>
        <v>8.1470562540840678E-3</v>
      </c>
    </row>
    <row r="14" spans="1:22">
      <c r="A14" s="6" t="s">
        <v>23</v>
      </c>
      <c r="B14" s="3">
        <v>0.5</v>
      </c>
      <c r="E14" s="1">
        <v>50</v>
      </c>
      <c r="F14" s="5">
        <f t="shared" si="0"/>
        <v>6.1219646879707018E-3</v>
      </c>
      <c r="I14" s="6" t="s">
        <v>23</v>
      </c>
      <c r="J14" s="3"/>
      <c r="M14" s="1">
        <v>50</v>
      </c>
      <c r="N14" s="5">
        <f t="shared" si="2"/>
        <v>8.8402465164297457E-3</v>
      </c>
      <c r="Q14" s="6" t="s">
        <v>23</v>
      </c>
      <c r="U14" s="1">
        <v>50</v>
      </c>
      <c r="V14" s="5">
        <f t="shared" si="1"/>
        <v>6.1219646879707018E-3</v>
      </c>
    </row>
    <row r="15" spans="1:22">
      <c r="A15" s="2"/>
      <c r="E15" s="1">
        <v>55</v>
      </c>
      <c r="F15" s="5">
        <f t="shared" si="0"/>
        <v>4.8935769275095242E-3</v>
      </c>
      <c r="I15" s="2"/>
      <c r="M15" s="1">
        <v>55</v>
      </c>
      <c r="N15" s="5">
        <f t="shared" si="2"/>
        <v>7.8977429514559567E-3</v>
      </c>
      <c r="Q15" s="2"/>
      <c r="U15" s="1">
        <v>55</v>
      </c>
      <c r="V15" s="5">
        <f t="shared" si="1"/>
        <v>4.8935769275095242E-3</v>
      </c>
    </row>
    <row r="16" spans="1:22">
      <c r="A16" s="6" t="s">
        <v>6</v>
      </c>
      <c r="B16" s="5">
        <v>3.0000000000000001E-3</v>
      </c>
      <c r="E16" s="1">
        <v>60</v>
      </c>
      <c r="F16" s="5">
        <f t="shared" si="0"/>
        <v>4.1494487397663177E-3</v>
      </c>
      <c r="I16" s="6" t="s">
        <v>6</v>
      </c>
      <c r="J16" s="5">
        <v>3.0000000000000001E-3</v>
      </c>
      <c r="M16" s="1">
        <v>60</v>
      </c>
      <c r="N16" s="5">
        <f t="shared" si="2"/>
        <v>7.4686301759247144E-3</v>
      </c>
      <c r="Q16" s="6" t="s">
        <v>6</v>
      </c>
      <c r="R16" s="5">
        <v>3.0000000000000001E-3</v>
      </c>
      <c r="U16" s="1">
        <v>60</v>
      </c>
      <c r="V16" s="5">
        <f t="shared" si="1"/>
        <v>4.1485132531881679E-3</v>
      </c>
    </row>
    <row r="17" spans="5:22">
      <c r="E17" s="1">
        <v>65</v>
      </c>
      <c r="F17" s="5">
        <f t="shared" si="0"/>
        <v>9.2148001835743367E-3</v>
      </c>
      <c r="M17" s="1">
        <v>65</v>
      </c>
      <c r="N17" s="5">
        <f t="shared" si="2"/>
        <v>7.3659052336219463E-3</v>
      </c>
      <c r="U17" s="1">
        <v>65</v>
      </c>
      <c r="V17" s="5">
        <f t="shared" si="1"/>
        <v>3.6966085660027023E-3</v>
      </c>
    </row>
    <row r="18" spans="5:22">
      <c r="E18" s="1">
        <v>70</v>
      </c>
      <c r="F18" s="5">
        <f t="shared" si="0"/>
        <v>4.5567571571843392E-3</v>
      </c>
      <c r="M18" s="1">
        <v>70</v>
      </c>
      <c r="N18" s="5">
        <f t="shared" si="2"/>
        <v>7.477714425267617E-3</v>
      </c>
      <c r="U18" s="1">
        <v>70</v>
      </c>
      <c r="V18" s="5">
        <f t="shared" si="1"/>
        <v>3.4225144584229413E-3</v>
      </c>
    </row>
    <row r="19" spans="5:22">
      <c r="E19" s="1">
        <v>75</v>
      </c>
      <c r="F19" s="5">
        <f t="shared" si="0"/>
        <v>3.3566584688054339E-3</v>
      </c>
      <c r="M19" s="1">
        <v>75</v>
      </c>
      <c r="N19" s="5">
        <f t="shared" si="2"/>
        <v>7.7379570439804661E-3</v>
      </c>
      <c r="U19" s="1">
        <v>75</v>
      </c>
      <c r="V19" s="5">
        <f t="shared" si="1"/>
        <v>3.2562679736424013E-3</v>
      </c>
    </row>
    <row r="20" spans="5:22">
      <c r="E20" s="1">
        <v>80</v>
      </c>
      <c r="F20" s="5">
        <f t="shared" si="0"/>
        <v>3.163726061438517E-3</v>
      </c>
      <c r="M20" s="1">
        <v>80</v>
      </c>
      <c r="N20" s="5">
        <f t="shared" si="2"/>
        <v>8.1084668075475323E-3</v>
      </c>
      <c r="U20" s="1">
        <v>80</v>
      </c>
      <c r="V20" s="5">
        <f t="shared" si="1"/>
        <v>3.1554343831524173E-3</v>
      </c>
    </row>
    <row r="21" spans="5:22">
      <c r="E21" s="1">
        <v>85</v>
      </c>
      <c r="F21" s="5">
        <f t="shared" si="0"/>
        <v>3.0949566869882409E-3</v>
      </c>
      <c r="M21" s="1">
        <v>85</v>
      </c>
      <c r="N21" s="5">
        <f t="shared" si="2"/>
        <v>8.5682231106856081E-3</v>
      </c>
      <c r="U21" s="1">
        <v>85</v>
      </c>
      <c r="V21" s="5">
        <f t="shared" si="1"/>
        <v>3.0942757189584063E-3</v>
      </c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baseColWidth="10" defaultColWidth="8.83203125" defaultRowHeight="14" x14ac:dyDescent="0"/>
  <cols>
    <col min="6" max="6" width="13.6640625" bestFit="1" customWidth="1"/>
    <col min="7" max="7" width="13.6640625" style="1" bestFit="1" customWidth="1"/>
  </cols>
  <sheetData>
    <row r="1" spans="1:7">
      <c r="A1" s="2" t="s">
        <v>8</v>
      </c>
      <c r="F1" s="2"/>
      <c r="G1" s="6" t="s">
        <v>13</v>
      </c>
    </row>
    <row r="2" spans="1:7">
      <c r="A2" s="6" t="s">
        <v>0</v>
      </c>
      <c r="B2" s="3">
        <v>0.02</v>
      </c>
      <c r="E2" s="1"/>
      <c r="F2" s="6" t="s">
        <v>7</v>
      </c>
      <c r="G2" s="6" t="s">
        <v>7</v>
      </c>
    </row>
    <row r="3" spans="1:7">
      <c r="A3" s="6" t="s">
        <v>1</v>
      </c>
      <c r="B3" s="3">
        <v>0.1</v>
      </c>
      <c r="E3" s="1">
        <v>0</v>
      </c>
      <c r="F3" s="5">
        <f t="shared" ref="F3:F20" si="0">(B$2*EXP(-B$3*E3))+(B$5*EXP((-B$6*(E3-B$7))-EXP(-B$8*(E3-B$7)))+B$10)</f>
        <v>2.3E-2</v>
      </c>
      <c r="G3" s="5">
        <f>F3/F$21</f>
        <v>0.10734369847505487</v>
      </c>
    </row>
    <row r="4" spans="1:7">
      <c r="A4" s="6"/>
      <c r="B4" s="3"/>
      <c r="E4" s="1">
        <v>5</v>
      </c>
      <c r="F4" s="5">
        <f t="shared" si="0"/>
        <v>1.5130613194252667E-2</v>
      </c>
      <c r="G4" s="5">
        <f t="shared" ref="G4:G20" si="1">F4/F$21</f>
        <v>7.0616346976806313E-2</v>
      </c>
    </row>
    <row r="5" spans="1:7">
      <c r="A5" s="6" t="s">
        <v>2</v>
      </c>
      <c r="B5" s="3">
        <v>0.06</v>
      </c>
      <c r="E5" s="1">
        <v>10</v>
      </c>
      <c r="F5" s="5">
        <f t="shared" si="0"/>
        <v>1.0357588823428847E-2</v>
      </c>
      <c r="G5" s="5">
        <f t="shared" si="1"/>
        <v>4.8340082243075851E-2</v>
      </c>
    </row>
    <row r="6" spans="1:7">
      <c r="A6" s="6" t="s">
        <v>3</v>
      </c>
      <c r="B6" s="3">
        <v>0.1</v>
      </c>
      <c r="E6" s="1">
        <v>15</v>
      </c>
      <c r="F6" s="5">
        <f t="shared" si="0"/>
        <v>7.5237357092419535E-3</v>
      </c>
      <c r="G6" s="5">
        <f t="shared" si="1"/>
        <v>3.5114157277342233E-2</v>
      </c>
    </row>
    <row r="7" spans="1:7">
      <c r="A7" s="6" t="s">
        <v>4</v>
      </c>
      <c r="B7" s="4">
        <v>20</v>
      </c>
      <c r="E7" s="1">
        <v>20</v>
      </c>
      <c r="F7" s="5">
        <f t="shared" si="0"/>
        <v>2.7779472135018794E-2</v>
      </c>
      <c r="G7" s="5">
        <f t="shared" si="1"/>
        <v>0.12965005568076723</v>
      </c>
    </row>
    <row r="8" spans="1:7">
      <c r="A8" s="6" t="s">
        <v>5</v>
      </c>
      <c r="B8" s="3">
        <v>0.4</v>
      </c>
      <c r="E8" s="1">
        <v>25</v>
      </c>
      <c r="F8" s="5">
        <f t="shared" si="0"/>
        <v>3.6427170349367759E-2</v>
      </c>
      <c r="G8" s="5">
        <f t="shared" si="1"/>
        <v>0.17000987783834748</v>
      </c>
    </row>
    <row r="9" spans="1:7">
      <c r="A9" s="6"/>
      <c r="B9" s="3"/>
      <c r="E9" s="1">
        <v>30</v>
      </c>
      <c r="F9" s="5">
        <f t="shared" si="0"/>
        <v>2.5667910811647685E-2</v>
      </c>
      <c r="G9" s="5">
        <f t="shared" si="1"/>
        <v>0.11979515124565697</v>
      </c>
    </row>
    <row r="10" spans="1:7">
      <c r="A10" s="6" t="s">
        <v>6</v>
      </c>
      <c r="B10" s="5">
        <v>3.0000000000000001E-3</v>
      </c>
      <c r="E10" s="1">
        <v>35</v>
      </c>
      <c r="F10" s="5">
        <f t="shared" si="0"/>
        <v>1.6958613309954254E-2</v>
      </c>
      <c r="G10" s="5">
        <f t="shared" si="1"/>
        <v>7.9147837986903558E-2</v>
      </c>
    </row>
    <row r="11" spans="1:7">
      <c r="E11" s="1">
        <v>40</v>
      </c>
      <c r="F11" s="5">
        <f t="shared" si="0"/>
        <v>1.1483706233034003E-2</v>
      </c>
      <c r="G11" s="5">
        <f t="shared" si="1"/>
        <v>5.359580431543088E-2</v>
      </c>
    </row>
    <row r="12" spans="1:7">
      <c r="E12" s="1">
        <v>45</v>
      </c>
      <c r="F12" s="5">
        <f t="shared" si="0"/>
        <v>8.1470562540840678E-3</v>
      </c>
      <c r="G12" s="5">
        <f t="shared" si="1"/>
        <v>3.802326739120479E-2</v>
      </c>
    </row>
    <row r="13" spans="1:7">
      <c r="E13" s="1">
        <v>50</v>
      </c>
      <c r="F13" s="5">
        <f t="shared" si="0"/>
        <v>6.1219646879707018E-3</v>
      </c>
      <c r="G13" s="5">
        <f t="shared" si="1"/>
        <v>2.8571927458280889E-2</v>
      </c>
    </row>
    <row r="14" spans="1:7">
      <c r="E14" s="1">
        <v>55</v>
      </c>
      <c r="F14" s="5">
        <f t="shared" si="0"/>
        <v>4.8935769275095242E-3</v>
      </c>
      <c r="G14" s="5">
        <f t="shared" si="1"/>
        <v>2.2838897659611643E-2</v>
      </c>
    </row>
    <row r="15" spans="1:7">
      <c r="E15" s="1">
        <v>60</v>
      </c>
      <c r="F15" s="5">
        <f t="shared" si="0"/>
        <v>4.1485132531881679E-3</v>
      </c>
      <c r="G15" s="5">
        <f t="shared" si="1"/>
        <v>1.9361598076956508E-2</v>
      </c>
    </row>
    <row r="16" spans="1:7">
      <c r="E16" s="1">
        <v>65</v>
      </c>
      <c r="F16" s="5">
        <f t="shared" si="0"/>
        <v>3.6966085660027023E-3</v>
      </c>
      <c r="G16" s="5">
        <f t="shared" si="1"/>
        <v>1.7252505882143436E-2</v>
      </c>
    </row>
    <row r="17" spans="5:7">
      <c r="E17" s="1">
        <v>70</v>
      </c>
      <c r="F17" s="5">
        <f t="shared" si="0"/>
        <v>3.4225144584229413E-3</v>
      </c>
      <c r="G17" s="5">
        <f t="shared" si="1"/>
        <v>1.5973276523976867E-2</v>
      </c>
    </row>
    <row r="18" spans="5:7">
      <c r="E18" s="1">
        <v>75</v>
      </c>
      <c r="F18" s="5">
        <f t="shared" si="0"/>
        <v>3.2562679736424013E-3</v>
      </c>
      <c r="G18" s="5">
        <f t="shared" si="1"/>
        <v>1.5197384674636863E-2</v>
      </c>
    </row>
    <row r="19" spans="5:7">
      <c r="E19" s="1">
        <v>80</v>
      </c>
      <c r="F19" s="5">
        <f t="shared" si="0"/>
        <v>3.1554343831524173E-3</v>
      </c>
      <c r="G19" s="5">
        <f t="shared" si="1"/>
        <v>1.4726782477518864E-2</v>
      </c>
    </row>
    <row r="20" spans="5:7">
      <c r="E20" s="1">
        <v>85</v>
      </c>
      <c r="F20" s="5">
        <f t="shared" si="0"/>
        <v>3.0942757189584063E-3</v>
      </c>
      <c r="G20" s="5">
        <f t="shared" si="1"/>
        <v>1.4441347816284991E-2</v>
      </c>
    </row>
    <row r="21" spans="5:7">
      <c r="E21" s="6" t="s">
        <v>12</v>
      </c>
      <c r="F21" s="7">
        <f>SUM(F3:F20)</f>
        <v>0.21426502278887724</v>
      </c>
      <c r="G21" s="7">
        <f>SUM(G3:G20)</f>
        <v>1</v>
      </c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="80" zoomScaleNormal="80" zoomScalePageLayoutView="80" workbookViewId="0">
      <selection activeCell="A2" sqref="A2"/>
    </sheetView>
  </sheetViews>
  <sheetFormatPr baseColWidth="10" defaultColWidth="8.83203125" defaultRowHeight="14" x14ac:dyDescent="0"/>
  <cols>
    <col min="2" max="2" width="14.6640625" bestFit="1" customWidth="1"/>
    <col min="3" max="3" width="15" bestFit="1" customWidth="1"/>
    <col min="4" max="4" width="14.6640625" bestFit="1" customWidth="1"/>
    <col min="5" max="5" width="15" bestFit="1" customWidth="1"/>
  </cols>
  <sheetData>
    <row r="1" spans="1:5">
      <c r="A1" s="2" t="s">
        <v>18</v>
      </c>
      <c r="D1" s="1"/>
    </row>
    <row r="2" spans="1:5">
      <c r="A2" s="1"/>
      <c r="B2" s="1" t="s">
        <v>14</v>
      </c>
      <c r="C2" s="1" t="s">
        <v>15</v>
      </c>
      <c r="D2" s="1" t="s">
        <v>16</v>
      </c>
      <c r="E2" s="1" t="s">
        <v>17</v>
      </c>
    </row>
    <row r="3" spans="1:5">
      <c r="A3" s="1">
        <v>15</v>
      </c>
      <c r="B3" s="5">
        <v>0.1359298974275589</v>
      </c>
      <c r="C3" s="5">
        <v>0.13592198491096497</v>
      </c>
      <c r="D3" s="5">
        <v>0.1381591409444809</v>
      </c>
      <c r="E3" s="5">
        <v>0.13814565539360046</v>
      </c>
    </row>
    <row r="4" spans="1:5">
      <c r="A4" s="1">
        <v>20</v>
      </c>
      <c r="B4" s="5">
        <v>0.28867191076278687</v>
      </c>
      <c r="C4" s="5">
        <v>0.28881397843360901</v>
      </c>
      <c r="D4" s="5">
        <v>0.28077596426010132</v>
      </c>
      <c r="E4" s="5">
        <v>0.28090745210647583</v>
      </c>
    </row>
    <row r="5" spans="1:5">
      <c r="A5" s="1">
        <v>25</v>
      </c>
      <c r="B5" s="5">
        <v>0.17885199189186096</v>
      </c>
      <c r="C5" s="5">
        <v>0.17576809227466583</v>
      </c>
      <c r="D5" s="5">
        <v>0.18908712267875671</v>
      </c>
      <c r="E5" s="5">
        <v>0.18782417476177216</v>
      </c>
    </row>
    <row r="6" spans="1:5">
      <c r="A6" s="1">
        <v>30</v>
      </c>
      <c r="B6" s="5">
        <v>0.1009761244058609</v>
      </c>
      <c r="C6" s="5">
        <v>0.10813434422016144</v>
      </c>
      <c r="D6" s="5">
        <v>0.11566763371229172</v>
      </c>
      <c r="E6" s="5">
        <v>0.11748931556940079</v>
      </c>
    </row>
    <row r="7" spans="1:5">
      <c r="A7" s="1">
        <v>35</v>
      </c>
      <c r="B7" s="5">
        <v>7.1439348161220551E-2</v>
      </c>
      <c r="C7" s="5">
        <v>7.3132827877998352E-2</v>
      </c>
      <c r="D7" s="5">
        <v>7.5640022754669189E-2</v>
      </c>
      <c r="E7" s="5">
        <v>7.7540412545204163E-2</v>
      </c>
    </row>
    <row r="8" spans="1:5">
      <c r="A8" s="1">
        <v>40</v>
      </c>
      <c r="B8" s="5">
        <v>6.0240093618631363E-2</v>
      </c>
      <c r="C8" s="5">
        <v>5.513308197259903E-2</v>
      </c>
      <c r="D8" s="5">
        <v>5.611313134431839E-2</v>
      </c>
      <c r="E8" s="5">
        <v>5.5394474416971207E-2</v>
      </c>
    </row>
    <row r="9" spans="1:5">
      <c r="A9" s="1">
        <v>45</v>
      </c>
      <c r="B9" s="5">
        <v>5.3745996206998825E-2</v>
      </c>
      <c r="C9" s="5">
        <v>4.5879237353801727E-2</v>
      </c>
      <c r="D9" s="5">
        <v>4.6442713588476181E-2</v>
      </c>
      <c r="E9" s="5">
        <v>4.314543679356575E-2</v>
      </c>
    </row>
    <row r="10" spans="1:5">
      <c r="A10" s="1">
        <v>50</v>
      </c>
      <c r="B10" s="5">
        <v>4.758080467581749E-2</v>
      </c>
      <c r="C10" s="5">
        <v>4.1121818125247955E-2</v>
      </c>
      <c r="D10" s="5">
        <v>3.9774145931005478E-2</v>
      </c>
      <c r="E10" s="5">
        <v>3.6371856927871704E-2</v>
      </c>
    </row>
    <row r="11" spans="1:5">
      <c r="A11" s="1">
        <v>55</v>
      </c>
      <c r="B11" s="5">
        <v>3.3918306231498718E-2</v>
      </c>
      <c r="C11" s="5">
        <v>3.8676012307405472E-2</v>
      </c>
      <c r="D11" s="5">
        <v>3.3277474343776703E-2</v>
      </c>
      <c r="E11" s="5">
        <v>3.2626219093799591E-2</v>
      </c>
    </row>
    <row r="12" spans="1:5">
      <c r="A12" s="1">
        <v>60</v>
      </c>
      <c r="B12" s="5">
        <v>2.864554151892662E-2</v>
      </c>
      <c r="C12" s="5">
        <v>3.7418622523546219E-2</v>
      </c>
      <c r="D12" s="5">
        <v>2.5062631815671921E-2</v>
      </c>
      <c r="E12" s="5">
        <v>3.0554968863725662E-2</v>
      </c>
    </row>
    <row r="13" spans="1:5">
      <c r="A13" s="6" t="s">
        <v>12</v>
      </c>
      <c r="B13" s="7">
        <f>SUM(B3:B12)</f>
        <v>1.0000000149011612</v>
      </c>
      <c r="C13" s="7">
        <f>SUM(C3:C12)</f>
        <v>1</v>
      </c>
      <c r="D13" s="7">
        <f>SUM(D3:D12)</f>
        <v>0.99999998137354851</v>
      </c>
      <c r="E13" s="7">
        <f>SUM(E3:E12)</f>
        <v>0.99999996647238731</v>
      </c>
    </row>
    <row r="15" spans="1:5">
      <c r="C15" s="1"/>
      <c r="E15" s="1"/>
    </row>
    <row r="16" spans="1:5">
      <c r="A16" s="1"/>
      <c r="B16" s="5"/>
      <c r="C16" s="3"/>
      <c r="D16" s="5"/>
      <c r="E16" s="3"/>
    </row>
    <row r="17" spans="1:4">
      <c r="A17" s="1"/>
      <c r="B17" s="5"/>
      <c r="D17" s="5"/>
    </row>
    <row r="18" spans="1:4">
      <c r="A18" s="1"/>
      <c r="B18" s="5"/>
      <c r="D18" s="5"/>
    </row>
    <row r="19" spans="1:4">
      <c r="A19" s="1"/>
      <c r="B19" s="5"/>
      <c r="D19" s="5"/>
    </row>
    <row r="20" spans="1:4">
      <c r="A20" s="1"/>
      <c r="B20" s="5"/>
      <c r="D20" s="5"/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="80" zoomScaleNormal="80" zoomScalePageLayoutView="80" workbookViewId="0">
      <selection activeCell="A2" sqref="A2"/>
    </sheetView>
  </sheetViews>
  <sheetFormatPr baseColWidth="10" defaultColWidth="8.83203125" defaultRowHeight="14" x14ac:dyDescent="0"/>
  <cols>
    <col min="2" max="2" width="14.6640625" bestFit="1" customWidth="1"/>
    <col min="3" max="3" width="15" bestFit="1" customWidth="1"/>
    <col min="4" max="4" width="14.6640625" bestFit="1" customWidth="1"/>
    <col min="5" max="5" width="15" bestFit="1" customWidth="1"/>
  </cols>
  <sheetData>
    <row r="1" spans="1:5">
      <c r="A1" s="2" t="s">
        <v>19</v>
      </c>
      <c r="D1" s="1"/>
    </row>
    <row r="2" spans="1:5">
      <c r="A2" s="1"/>
      <c r="B2" s="1" t="s">
        <v>14</v>
      </c>
      <c r="C2" s="1" t="s">
        <v>15</v>
      </c>
      <c r="D2" s="1" t="s">
        <v>16</v>
      </c>
      <c r="E2" s="1" t="s">
        <v>17</v>
      </c>
    </row>
    <row r="3" spans="1:5">
      <c r="A3" s="1">
        <v>15</v>
      </c>
      <c r="B3" s="5">
        <v>4.3831817805767059E-2</v>
      </c>
      <c r="C3" s="5">
        <v>4.5836996287107468E-2</v>
      </c>
      <c r="D3" s="5">
        <v>5.3073689341545105E-2</v>
      </c>
      <c r="E3" s="5">
        <v>5.0533674657344818E-2</v>
      </c>
    </row>
    <row r="4" spans="1:5">
      <c r="A4" s="1">
        <v>20</v>
      </c>
      <c r="B4" s="5">
        <v>7.9375140368938446E-2</v>
      </c>
      <c r="C4" s="5">
        <v>7.768017053604126E-2</v>
      </c>
      <c r="D4" s="5">
        <v>7.054147869348526E-2</v>
      </c>
      <c r="E4" s="5">
        <v>7.032138854265213E-2</v>
      </c>
    </row>
    <row r="5" spans="1:5">
      <c r="A5" s="1">
        <v>25</v>
      </c>
      <c r="B5" s="5">
        <v>0.13668490946292877</v>
      </c>
      <c r="C5" s="5">
        <v>0.13752053678035736</v>
      </c>
      <c r="D5" s="5">
        <v>0.14239884912967682</v>
      </c>
      <c r="E5" s="5">
        <v>0.14317230880260468</v>
      </c>
    </row>
    <row r="6" spans="1:5">
      <c r="A6" s="1">
        <v>30</v>
      </c>
      <c r="B6" s="5">
        <v>0.16399815678596497</v>
      </c>
      <c r="C6" s="5">
        <v>0.16663327813148499</v>
      </c>
      <c r="D6" s="5">
        <v>0.16186158359050751</v>
      </c>
      <c r="E6" s="5">
        <v>0.15845517814159393</v>
      </c>
    </row>
    <row r="7" spans="1:5">
      <c r="A7" s="1">
        <v>35</v>
      </c>
      <c r="B7" s="5">
        <v>0.16127166152000427</v>
      </c>
      <c r="C7" s="5">
        <v>0.15376812219619751</v>
      </c>
      <c r="D7" s="5">
        <v>0.13050752878189087</v>
      </c>
      <c r="E7" s="5">
        <v>0.13820619881153107</v>
      </c>
    </row>
    <row r="8" spans="1:5">
      <c r="A8" s="1">
        <v>40</v>
      </c>
      <c r="B8" s="5">
        <v>0.12084556370973587</v>
      </c>
      <c r="C8" s="5">
        <v>0.12458167225122452</v>
      </c>
      <c r="D8" s="5">
        <v>0.1180402934551239</v>
      </c>
      <c r="E8" s="5">
        <v>0.1154002919793129</v>
      </c>
    </row>
    <row r="9" spans="1:5">
      <c r="A9" s="1">
        <v>45</v>
      </c>
      <c r="B9" s="5">
        <v>8.8644221425056458E-2</v>
      </c>
      <c r="C9" s="5">
        <v>9.7261779010295868E-2</v>
      </c>
      <c r="D9" s="5">
        <v>0.10218717902898788</v>
      </c>
      <c r="E9" s="5">
        <v>9.7376294434070587E-2</v>
      </c>
    </row>
    <row r="10" spans="1:5">
      <c r="A10" s="1">
        <v>50</v>
      </c>
      <c r="B10" s="5">
        <v>8.3983995020389557E-2</v>
      </c>
      <c r="C10" s="5">
        <v>7.720261812210083E-2</v>
      </c>
      <c r="D10" s="5">
        <v>8.8224008679389954E-2</v>
      </c>
      <c r="E10" s="5">
        <v>8.4147050976753235E-2</v>
      </c>
    </row>
    <row r="11" spans="1:5">
      <c r="A11" s="1">
        <v>55</v>
      </c>
      <c r="B11" s="5">
        <v>6.8449020385742188E-2</v>
      </c>
      <c r="C11" s="5">
        <v>6.3932828605175018E-2</v>
      </c>
      <c r="D11" s="5">
        <v>7.4611581861972809E-2</v>
      </c>
      <c r="E11" s="5">
        <v>7.4613139033317566E-2</v>
      </c>
    </row>
    <row r="12" spans="1:5">
      <c r="A12" s="1">
        <v>60</v>
      </c>
      <c r="B12" s="5">
        <v>5.2915498614311218E-2</v>
      </c>
      <c r="C12" s="5">
        <v>5.5581994354724884E-2</v>
      </c>
      <c r="D12" s="5">
        <v>5.8553788810968399E-2</v>
      </c>
      <c r="E12" s="5">
        <v>6.7774482071399689E-2</v>
      </c>
    </row>
    <row r="13" spans="1:5">
      <c r="A13" s="6" t="s">
        <v>12</v>
      </c>
      <c r="B13" s="7">
        <f>SUM(B3:B12)</f>
        <v>0.99999998509883881</v>
      </c>
      <c r="C13" s="7">
        <f>SUM(C3:C12)</f>
        <v>0.9999999962747097</v>
      </c>
      <c r="D13" s="7">
        <f>SUM(D3:D12)</f>
        <v>0.99999998137354851</v>
      </c>
      <c r="E13" s="7">
        <f>SUM(E3:E12)</f>
        <v>1.0000000074505806</v>
      </c>
    </row>
    <row r="15" spans="1:5">
      <c r="C15" s="1"/>
      <c r="E15" s="1"/>
    </row>
    <row r="16" spans="1:5">
      <c r="A16" s="1"/>
      <c r="B16" s="5"/>
      <c r="C16" s="3"/>
      <c r="D16" s="5"/>
      <c r="E16" s="3"/>
    </row>
    <row r="17" spans="1:4">
      <c r="A17" s="1"/>
      <c r="B17" s="5"/>
      <c r="D17" s="5"/>
    </row>
    <row r="18" spans="1:4">
      <c r="A18" s="1"/>
      <c r="B18" s="5"/>
      <c r="D18" s="5"/>
    </row>
    <row r="19" spans="1:4">
      <c r="A19" s="1"/>
      <c r="B19" s="5"/>
      <c r="D19" s="5"/>
    </row>
    <row r="20" spans="1:4">
      <c r="A20" s="1"/>
      <c r="B20" s="5"/>
      <c r="D20" s="5"/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="80" zoomScaleNormal="80" zoomScalePageLayoutView="80" workbookViewId="0"/>
  </sheetViews>
  <sheetFormatPr baseColWidth="10" defaultColWidth="8.83203125" defaultRowHeight="14" x14ac:dyDescent="0"/>
  <cols>
    <col min="2" max="2" width="13.6640625" bestFit="1" customWidth="1"/>
    <col min="4" max="4" width="13.6640625" customWidth="1"/>
  </cols>
  <sheetData>
    <row r="1" spans="1:5">
      <c r="D1" s="1" t="s">
        <v>13</v>
      </c>
    </row>
    <row r="2" spans="1:5">
      <c r="A2" s="1"/>
      <c r="B2" s="1" t="s">
        <v>11</v>
      </c>
      <c r="C2" s="1" t="s">
        <v>9</v>
      </c>
      <c r="D2" s="1" t="s">
        <v>11</v>
      </c>
      <c r="E2" s="1" t="s">
        <v>9</v>
      </c>
    </row>
    <row r="3" spans="1:5">
      <c r="A3" s="1">
        <v>15</v>
      </c>
      <c r="B3" s="5">
        <v>3.4896235447376966E-3</v>
      </c>
      <c r="C3" s="5">
        <f>B3*C$16</f>
        <v>4.4285568939134868E-3</v>
      </c>
      <c r="D3" s="5">
        <f>B3/B$13</f>
        <v>0.13815914674524268</v>
      </c>
      <c r="E3" s="5">
        <f>D3*E$16</f>
        <v>4.4285568939134859E-3</v>
      </c>
    </row>
    <row r="4" spans="1:5">
      <c r="A4" s="1">
        <v>20</v>
      </c>
      <c r="B4" s="5">
        <v>7.0918388664722443E-3</v>
      </c>
      <c r="C4" s="8">
        <v>8.9999999999999993E-3</v>
      </c>
      <c r="D4" s="5">
        <f t="shared" ref="D4:D12" si="0">B4/B$13</f>
        <v>0.28077596167187796</v>
      </c>
      <c r="E4" s="8">
        <v>8.9999999999999993E-3</v>
      </c>
    </row>
    <row r="5" spans="1:5">
      <c r="A5" s="1">
        <v>25</v>
      </c>
      <c r="B5" s="5">
        <v>4.7759623266756535E-3</v>
      </c>
      <c r="C5" s="5">
        <f t="shared" ref="C5:C12" si="1">B5*C$16</f>
        <v>6.0610036056082334E-3</v>
      </c>
      <c r="D5" s="5">
        <f t="shared" si="0"/>
        <v>0.18908712400681907</v>
      </c>
      <c r="E5" s="5">
        <f t="shared" ref="E5:E12" si="2">D5*E$16</f>
        <v>6.0610036056082334E-3</v>
      </c>
    </row>
    <row r="6" spans="1:5">
      <c r="A6" s="1">
        <v>30</v>
      </c>
      <c r="B6" s="5">
        <v>2.9215330723673105E-3</v>
      </c>
      <c r="C6" s="5">
        <f t="shared" si="1"/>
        <v>3.7076135183518838E-3</v>
      </c>
      <c r="D6" s="5">
        <f t="shared" si="0"/>
        <v>0.11566763901365613</v>
      </c>
      <c r="E6" s="5">
        <f t="shared" si="2"/>
        <v>3.7076135183518833E-3</v>
      </c>
    </row>
    <row r="7" spans="1:5">
      <c r="A7" s="1">
        <v>35</v>
      </c>
      <c r="B7" s="5">
        <v>1.9105157116428018E-3</v>
      </c>
      <c r="C7" s="5">
        <f t="shared" si="1"/>
        <v>2.4245674117153899E-3</v>
      </c>
      <c r="D7" s="5">
        <f t="shared" si="0"/>
        <v>7.5640027406964974E-2</v>
      </c>
      <c r="E7" s="5">
        <f t="shared" si="2"/>
        <v>2.4245674117153899E-3</v>
      </c>
    </row>
    <row r="8" spans="1:5">
      <c r="A8" s="1">
        <v>40</v>
      </c>
      <c r="B8" s="5">
        <v>1.4173054369166493E-3</v>
      </c>
      <c r="C8" s="5">
        <f t="shared" si="1"/>
        <v>1.7986518267574581E-3</v>
      </c>
      <c r="D8" s="5">
        <f t="shared" si="0"/>
        <v>5.6113132930078372E-2</v>
      </c>
      <c r="E8" s="5">
        <f t="shared" si="2"/>
        <v>1.7986518267574579E-3</v>
      </c>
    </row>
    <row r="9" spans="1:5">
      <c r="A9" s="1">
        <v>45</v>
      </c>
      <c r="B9" s="5">
        <v>1.173050026409328E-3</v>
      </c>
      <c r="C9" s="5">
        <f t="shared" si="1"/>
        <v>1.488675988902669E-3</v>
      </c>
      <c r="D9" s="5">
        <f t="shared" si="0"/>
        <v>4.6442714711331205E-2</v>
      </c>
      <c r="E9" s="5">
        <f t="shared" si="2"/>
        <v>1.4886759889026688E-3</v>
      </c>
    </row>
    <row r="10" spans="1:5">
      <c r="A10" s="1">
        <v>50</v>
      </c>
      <c r="B10" s="5">
        <v>1.0046153329312801E-3</v>
      </c>
      <c r="C10" s="5">
        <f t="shared" si="1"/>
        <v>1.2749215212893199E-3</v>
      </c>
      <c r="D10" s="5">
        <f t="shared" si="0"/>
        <v>3.9774146244020279E-2</v>
      </c>
      <c r="E10" s="5">
        <f t="shared" si="2"/>
        <v>1.2749215212893199E-3</v>
      </c>
    </row>
    <row r="11" spans="1:5">
      <c r="A11" s="1">
        <v>55</v>
      </c>
      <c r="B11" s="5">
        <v>8.4052240708842874E-4</v>
      </c>
      <c r="C11" s="5">
        <f t="shared" si="1"/>
        <v>1.0666770362704016E-3</v>
      </c>
      <c r="D11" s="5">
        <f t="shared" si="0"/>
        <v>3.327747451690341E-2</v>
      </c>
      <c r="E11" s="5">
        <f t="shared" si="2"/>
        <v>1.0666770362704016E-3</v>
      </c>
    </row>
    <row r="12" spans="1:5">
      <c r="A12" s="1">
        <v>60</v>
      </c>
      <c r="B12" s="5">
        <v>6.3303194474428892E-4</v>
      </c>
      <c r="C12" s="5">
        <f t="shared" si="1"/>
        <v>8.0335828407402201E-4</v>
      </c>
      <c r="D12" s="5">
        <f t="shared" si="0"/>
        <v>2.5062632753105919E-2</v>
      </c>
      <c r="E12" s="5">
        <f t="shared" si="2"/>
        <v>8.0335828407402201E-4</v>
      </c>
    </row>
    <row r="13" spans="1:5">
      <c r="A13" s="6" t="s">
        <v>12</v>
      </c>
      <c r="B13" s="7">
        <f>SUM(B3:B12)</f>
        <v>2.5257998669985682E-2</v>
      </c>
      <c r="C13" s="7">
        <f>SUM(C3:C12)</f>
        <v>3.2054026086882868E-2</v>
      </c>
      <c r="D13" s="7">
        <f>SUM(D3:D12)</f>
        <v>1</v>
      </c>
      <c r="E13" s="7">
        <f>SUM(E3:E12)</f>
        <v>3.2054026086882868E-2</v>
      </c>
    </row>
    <row r="15" spans="1:5">
      <c r="C15" s="1" t="s">
        <v>10</v>
      </c>
      <c r="E15" s="1" t="s">
        <v>10</v>
      </c>
    </row>
    <row r="16" spans="1:5">
      <c r="A16" s="1"/>
      <c r="B16" s="5"/>
      <c r="C16" s="3">
        <f>C4/B4</f>
        <v>1.2690643667256569</v>
      </c>
      <c r="D16" s="5"/>
      <c r="E16" s="3">
        <f>E4/D4</f>
        <v>3.2054026086882861E-2</v>
      </c>
    </row>
    <row r="17" spans="1:4">
      <c r="A17" s="1"/>
      <c r="B17" s="5"/>
      <c r="D17" s="5"/>
    </row>
    <row r="18" spans="1:4">
      <c r="A18" s="1"/>
      <c r="B18" s="5"/>
      <c r="D18" s="5"/>
    </row>
    <row r="19" spans="1:4">
      <c r="A19" s="1"/>
      <c r="B19" s="5"/>
      <c r="D19" s="5"/>
    </row>
    <row r="20" spans="1:4">
      <c r="A20" s="1"/>
      <c r="B20" s="5"/>
      <c r="D20" s="5"/>
    </row>
  </sheetData>
  <pageMargins left="0.511811024" right="0.511811024" top="0.78740157499999996" bottom="0.78740157499999996" header="0.31496062000000002" footer="0.31496062000000002"/>
  <pageSetup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Rogers_Castro_1981</vt:lpstr>
      <vt:lpstr>Proportional_Rogers_Castro_1981</vt:lpstr>
      <vt:lpstr>Prop-Northeast-Southeast</vt:lpstr>
      <vt:lpstr>Prop-Southeast-Northeast</vt:lpstr>
      <vt:lpstr>Standardization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</dc:creator>
  <cp:lastModifiedBy>Amaral, Ernesto</cp:lastModifiedBy>
  <dcterms:created xsi:type="dcterms:W3CDTF">2013-11-09T01:20:58Z</dcterms:created>
  <dcterms:modified xsi:type="dcterms:W3CDTF">2016-04-20T22:23:52Z</dcterms:modified>
</cp:coreProperties>
</file>